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autoCompressPictures="0" defaultThemeVersion="124226"/>
  <bookViews>
    <workbookView xWindow="-120" yWindow="-120" windowWidth="20730" windowHeight="11760"/>
  </bookViews>
  <sheets>
    <sheet name="Раздел 1" sheetId="4" r:id="rId1"/>
    <sheet name="Раздел 2" sheetId="6" r:id="rId2"/>
  </sheets>
  <definedNames>
    <definedName name="_xlnm.Print_Titles" localSheetId="0">'Раздел 1'!$22:$24</definedName>
    <definedName name="_xlnm.Print_Titles" localSheetId="1">'Раздел 2'!$3:$5</definedName>
    <definedName name="_xlnm.Print_Area" localSheetId="0">'Раздел 1'!$A$1:$K$129</definedName>
    <definedName name="_xlnm.Print_Area" localSheetId="1">'Раздел 2'!$A$1:$O$72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82" i="4"/>
  <c r="H92"/>
  <c r="H71"/>
  <c r="H103"/>
  <c r="H59"/>
  <c r="H35"/>
  <c r="H89"/>
  <c r="H98"/>
  <c r="H30"/>
  <c r="J59"/>
  <c r="J56"/>
  <c r="J35"/>
  <c r="J30"/>
  <c r="J96"/>
  <c r="J87" s="1"/>
  <c r="I59"/>
  <c r="I56"/>
  <c r="I35"/>
  <c r="I30"/>
  <c r="I96"/>
  <c r="I87" s="1"/>
  <c r="M23" i="6"/>
  <c r="N23"/>
  <c r="L23"/>
  <c r="M20"/>
  <c r="N20"/>
  <c r="L20"/>
  <c r="H56" i="4"/>
  <c r="H57"/>
  <c r="H96"/>
  <c r="H94"/>
  <c r="H88"/>
  <c r="H87" s="1"/>
  <c r="H29" l="1"/>
  <c r="H84"/>
  <c r="L16" i="6" s="1"/>
  <c r="H55" i="4"/>
  <c r="L19" i="6"/>
  <c r="J55" i="4"/>
  <c r="I55"/>
  <c r="I84"/>
  <c r="M16" i="6" s="1"/>
  <c r="J70" i="4"/>
  <c r="I70"/>
  <c r="J84"/>
  <c r="N16" i="6" s="1"/>
  <c r="L18" l="1"/>
  <c r="L15"/>
  <c r="H81" i="4"/>
  <c r="H74"/>
  <c r="H70"/>
  <c r="H64"/>
  <c r="H49"/>
  <c r="H45"/>
  <c r="H39"/>
  <c r="H54" l="1"/>
  <c r="I34"/>
  <c r="J34"/>
  <c r="L28" i="6" l="1"/>
  <c r="M29" l="1"/>
  <c r="M28" s="1"/>
  <c r="N29"/>
  <c r="N28" s="1"/>
  <c r="M15"/>
  <c r="M19"/>
  <c r="M18" s="1"/>
  <c r="N19"/>
  <c r="N18" s="1"/>
  <c r="M14" l="1"/>
  <c r="N39" l="1"/>
  <c r="M39"/>
  <c r="L39"/>
  <c r="M25" l="1"/>
  <c r="M24" s="1"/>
  <c r="N25"/>
  <c r="N24" s="1"/>
  <c r="N22" s="1"/>
  <c r="L25"/>
  <c r="L24" s="1"/>
  <c r="L22" s="1"/>
  <c r="L14" s="1"/>
  <c r="L6" s="1"/>
  <c r="M22"/>
  <c r="N15"/>
  <c r="N14" s="1"/>
  <c r="I111" i="4"/>
  <c r="J111"/>
  <c r="H111"/>
  <c r="I107"/>
  <c r="J107"/>
  <c r="H107"/>
  <c r="I104"/>
  <c r="J104"/>
  <c r="H104"/>
  <c r="I81"/>
  <c r="J81"/>
  <c r="I74"/>
  <c r="J74"/>
  <c r="I64"/>
  <c r="I54" s="1"/>
  <c r="I29" s="1"/>
  <c r="I27" s="1"/>
  <c r="J64"/>
  <c r="J54" s="1"/>
  <c r="J29" s="1"/>
  <c r="J27" s="1"/>
  <c r="N38" i="6" l="1"/>
  <c r="N34" s="1"/>
  <c r="M6"/>
  <c r="M37"/>
  <c r="M34" s="1"/>
  <c r="N6"/>
  <c r="H34" i="4"/>
  <c r="H27" s="1"/>
  <c r="L34" i="6"/>
  <c r="L36"/>
</calcChain>
</file>

<file path=xl/sharedStrings.xml><?xml version="1.0" encoding="utf-8"?>
<sst xmlns="http://schemas.openxmlformats.org/spreadsheetml/2006/main" count="531" uniqueCount="297">
  <si>
    <t>Наименование показателя</t>
  </si>
  <si>
    <t>Код строки</t>
  </si>
  <si>
    <t>прочие выплаты персоналу, в том числе компенсационного характера</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</si>
  <si>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</si>
  <si>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</si>
  <si>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х</t>
  </si>
  <si>
    <t>0001</t>
  </si>
  <si>
    <t>0002</t>
  </si>
  <si>
    <t>иные налоги (включаемые в состав расходов) в бюджеты бюджетной системы Российской Федерации, а также государственная пошлина</t>
  </si>
  <si>
    <t>из них:
налог на имущество организаций и земельный налог</t>
  </si>
  <si>
    <t>за пределами 
 планового периода</t>
  </si>
  <si>
    <t>Коды</t>
  </si>
  <si>
    <t>Дата</t>
  </si>
  <si>
    <t>по Сводному реестру</t>
  </si>
  <si>
    <t>ИНН</t>
  </si>
  <si>
    <t>КПП</t>
  </si>
  <si>
    <t>Единица измерения: руб</t>
  </si>
  <si>
    <t>по ОКЕИ</t>
  </si>
  <si>
    <t>глава по БК</t>
  </si>
  <si>
    <t xml:space="preserve">Сумма </t>
  </si>
  <si>
    <t>(наименование органа - учредителя (учреждения)</t>
  </si>
  <si>
    <t>социальные и иные выплаты населению, всего</t>
  </si>
  <si>
    <t>уплата налогов, сборов и иных платежей, всего</t>
  </si>
  <si>
    <t>субсидии на осуществление капитальных вложений</t>
  </si>
  <si>
    <t>доходы от операций с активами, всего</t>
  </si>
  <si>
    <t>иные выплаты, за исключением фонда оплаты труда учреждения, для выполнения отдельных полномочий</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</si>
  <si>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</si>
  <si>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 том числе:
оплата труда</t>
  </si>
  <si>
    <t>(подпись)                      (расшифровка подписи)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</si>
  <si>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</si>
  <si>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</si>
  <si>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доходы от оказания услуг, работ, компенсации затрат учреждений, всего</t>
  </si>
  <si>
    <t>Раздел 1.  Поступления и выплаты</t>
  </si>
  <si>
    <t>1000</t>
  </si>
  <si>
    <t>безвозмездные перечисления организациям и физическим лицам, всего</t>
  </si>
  <si>
    <t>закупку товаров, работ, услуг в целях капитального ремонта государственного (муниципального) имущества</t>
  </si>
  <si>
    <t>капитальные вложения в объекты государственной (муниципальной) собственности, всего</t>
  </si>
  <si>
    <t>поступление средств от погашения предоставленных ранее ссуд, кредитов</t>
  </si>
  <si>
    <t>предоставление ссуд, кредитов (заимствований)</t>
  </si>
  <si>
    <t>возврат ссуд, кредитов (заимствований)</t>
  </si>
  <si>
    <t>получение ссуд, кредитов (заимствований)</t>
  </si>
  <si>
    <t>из них:
гранты, предоставляемые бюджетным учреждениям</t>
  </si>
  <si>
    <t>гранты, предоставляемые автономным учреждениям</t>
  </si>
  <si>
    <t>иные выплаты населению</t>
  </si>
  <si>
    <t>вложение денежных средств в векселя, облигации и иные ценные бумаги (кроме акций)</t>
  </si>
  <si>
    <t>выплата стипендий, осуществление иных расходов на социальную поддержку обучающихся за счет средств стипендиального фонда</t>
  </si>
  <si>
    <t>________________________________________________________________</t>
  </si>
  <si>
    <t>266100</t>
  </si>
  <si>
    <t>в том числе по году начала закупки:</t>
  </si>
  <si>
    <t>266000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</si>
  <si>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</si>
  <si>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3.</t>
  </si>
  <si>
    <t>265100</t>
  </si>
  <si>
    <t>265000</t>
  </si>
  <si>
    <t>2.</t>
  </si>
  <si>
    <t>264520</t>
  </si>
  <si>
    <t>в соответствии с Федеральным законом  № 223-ФЗ</t>
  </si>
  <si>
    <t>1.4.5.2.</t>
  </si>
  <si>
    <t>264510</t>
  </si>
  <si>
    <t>в том числе:
в соответствии с Федеральным законом № 44-ФЗ</t>
  </si>
  <si>
    <t>1.4.5.1.</t>
  </si>
  <si>
    <t>264500</t>
  </si>
  <si>
    <t>1.4.5.</t>
  </si>
  <si>
    <t>264420</t>
  </si>
  <si>
    <t>1.4.4.2.</t>
  </si>
  <si>
    <t>264410</t>
  </si>
  <si>
    <t xml:space="preserve">в том числе:
в соответствии с Федеральным законом № 44-ФЗ </t>
  </si>
  <si>
    <t>1.4.4.1.</t>
  </si>
  <si>
    <t>264400</t>
  </si>
  <si>
    <t>1.4.4.</t>
  </si>
  <si>
    <t>264300</t>
  </si>
  <si>
    <t>1.4.3.</t>
  </si>
  <si>
    <t>264220</t>
  </si>
  <si>
    <t>264210</t>
  </si>
  <si>
    <t>1.4.2.1</t>
  </si>
  <si>
    <t>264200</t>
  </si>
  <si>
    <t>1.4.2.</t>
  </si>
  <si>
    <t>264120</t>
  </si>
  <si>
    <t>1.4.1.2.</t>
  </si>
  <si>
    <t>264110</t>
  </si>
  <si>
    <t>1.4.1.1.</t>
  </si>
  <si>
    <t>264100</t>
  </si>
  <si>
    <t>1.4.1</t>
  </si>
  <si>
    <t>264000</t>
  </si>
  <si>
    <t>1.4.</t>
  </si>
  <si>
    <t>263200</t>
  </si>
  <si>
    <t>1.3.2.</t>
  </si>
  <si>
    <t>263100</t>
  </si>
  <si>
    <t>1.3.1.</t>
  </si>
  <si>
    <t>263000</t>
  </si>
  <si>
    <t>1.3.</t>
  </si>
  <si>
    <t>262000</t>
  </si>
  <si>
    <t>1.2.</t>
  </si>
  <si>
    <t>261000</t>
  </si>
  <si>
    <t>1.1.</t>
  </si>
  <si>
    <t>260000</t>
  </si>
  <si>
    <t>9</t>
  </si>
  <si>
    <t>8</t>
  </si>
  <si>
    <t>7</t>
  </si>
  <si>
    <t>6</t>
  </si>
  <si>
    <t>5</t>
  </si>
  <si>
    <t>4</t>
  </si>
  <si>
    <t>за пределами  планового периода</t>
  </si>
  <si>
    <t>Год начала закупки</t>
  </si>
  <si>
    <t>Коды 
строк</t>
  </si>
  <si>
    <t>выплаты военнослужащим и сотрудникам, имеющим специальные звания, зависящие от размера денежного довольствия</t>
  </si>
  <si>
    <t>прочие доходы</t>
  </si>
  <si>
    <t>в том числе:
доходы от собственности</t>
  </si>
  <si>
    <t>от приносящей доход деятельности</t>
  </si>
  <si>
    <t>доходы от штрафов, пеней, иных сумм принудительного изъятия</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</si>
  <si>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</si>
  <si>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</si>
  <si>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</si>
  <si>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</si>
  <si>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</si>
  <si>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</si>
  <si>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взносы по обязательному социальному страхованию на выплаты по оплате труда работников и иные выплаты работникам учреждений</t>
  </si>
  <si>
    <t>в том числе:
пособия, компенсации и иные социальные выплаты гражданам, кроме публичных нормативных обязательств</t>
  </si>
  <si>
    <t>гранты юридическим лицам (кроме некоммерческих организаций), индивидуальным предпринимателям</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</si>
  <si>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</si>
  <si>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уменьшение остатков денежных средств</t>
  </si>
  <si>
    <t>возврат денежных средств с иных финансовых активов, в том числе со счетов управляющих компаний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</si>
  <si>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</si>
  <si>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вложение денежных средств в акции и иные финансовые инструменты</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</si>
  <si>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</si>
  <si>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</si>
  <si>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в том числе:
приобретение объектов недвижимого имущества</t>
  </si>
  <si>
    <t>строительство (реконструкция) объектов недвижимого имущества</t>
  </si>
  <si>
    <t>в том числе:
на выплаты персоналу, всего</t>
  </si>
  <si>
    <r>
      <t>из них</t>
    </r>
    <r>
      <rPr>
        <vertAlign val="superscript"/>
        <sz val="12"/>
        <rFont val="Times New Roman"/>
        <family val="1"/>
        <charset val="204"/>
      </rPr>
      <t>13</t>
    </r>
    <r>
      <rPr>
        <sz val="12"/>
        <rFont val="Times New Roman"/>
        <family val="1"/>
        <charset val="204"/>
      </rPr>
      <t>:</t>
    </r>
  </si>
  <si>
    <r>
      <t>Выплаты на закупку товаров, работ, услуг, всего</t>
    </r>
    <r>
      <rPr>
        <vertAlign val="superscript"/>
        <sz val="12"/>
        <color theme="1"/>
        <rFont val="Times New Roman"/>
        <family val="1"/>
        <charset val="204"/>
      </rPr>
      <t xml:space="preserve"> 14</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</si>
  <si>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family val="1"/>
        <charset val="204"/>
      </rPr>
      <t>15</t>
    </r>
  </si>
  <si>
    <r>
      <t>в соответствии с Федеральным законом  № 223-ФЗ</t>
    </r>
    <r>
      <rPr>
        <vertAlign val="superscript"/>
        <sz val="12"/>
        <rFont val="Times New Roman"/>
        <family val="1"/>
        <charset val="204"/>
      </rPr>
      <t>17</t>
    </r>
  </si>
  <si>
    <r>
      <t>за счет субсидий, предоставляемых  на осуществление капитальных вложений</t>
    </r>
    <r>
      <rPr>
        <vertAlign val="superscript"/>
        <sz val="12"/>
        <rFont val="Times New Roman"/>
        <family val="1"/>
        <charset val="204"/>
      </rPr>
      <t>18</t>
    </r>
  </si>
  <si>
    <t xml:space="preserve">из них:
увеличение остатков денежных средств </t>
  </si>
  <si>
    <t>из них:
целевые субсидии</t>
  </si>
  <si>
    <t>гранты, предоставляемые иным некоммерческим организациям (за исключением бюджетных и автономных учреждений)</t>
  </si>
  <si>
    <t>Поступления, всего:</t>
  </si>
  <si>
    <t>Выплаты, всего</t>
  </si>
  <si>
    <t>из них:
закупку научно-исследовательских, опытно-конструкторских и технологических работ</t>
  </si>
  <si>
    <t>закупку энергетических ресурсов</t>
  </si>
  <si>
    <t>План финансово-хозяйственной деятельности</t>
  </si>
  <si>
    <t xml:space="preserve">Исполнитель                                                </t>
  </si>
  <si>
    <t>(наименование должностного лица)</t>
  </si>
  <si>
    <t>(наименование должностного лица органа - учредителя)</t>
  </si>
  <si>
    <t xml:space="preserve">                 (подпись)                                     (расшифровка подписи)</t>
  </si>
  <si>
    <t>безвозмездные денежные поступления, всего</t>
  </si>
  <si>
    <t>поступления от операций с финансовыми активами, всего</t>
  </si>
  <si>
    <t>прочие выплаты (кроме выплат на закупку товаров, работ, услуг), всего</t>
  </si>
  <si>
    <t>прочую закупку товаров, работ и услуг</t>
  </si>
  <si>
    <t>в том числе:
в соответствии с Федеральным законом № 44-ФЗ, всего</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</si>
  <si>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vertAlign val="superscript"/>
        <sz val="12"/>
        <rFont val="Times New Roman"/>
        <family val="1"/>
        <charset val="204"/>
      </rPr>
      <t>16</t>
    </r>
  </si>
  <si>
    <t xml:space="preserve">в том числе:
доходы от операций с нефинансовыми активами, всего
</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</si>
  <si>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family val="1"/>
        <charset val="204"/>
      </rPr>
      <t>16</t>
    </r>
  </si>
  <si>
    <r>
      <rPr>
        <vertAlign val="superscript"/>
        <sz val="8"/>
        <color theme="1"/>
        <rFont val="Times New Roman"/>
        <family val="1"/>
        <charset val="204"/>
      </rPr>
      <t xml:space="preserve">14 </t>
    </r>
    <r>
      <rPr>
        <sz val="8"/>
        <color theme="1"/>
        <rFont val="Times New Roman"/>
        <family val="1"/>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8"/>
        <rFont val="Times New Roman"/>
        <family val="1"/>
        <charset val="204"/>
      </rPr>
      <t>и иных нормативных правовых актов</t>
    </r>
    <r>
      <rPr>
        <sz val="8"/>
        <color theme="1"/>
        <rFont val="Times New Roman"/>
        <family val="1"/>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</si>
  <si>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15</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</si>
  <si>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color theme="1"/>
        <rFont val="Times New Roman"/>
        <family val="1"/>
        <charset val="204"/>
      </rPr>
      <t>16</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</si>
  <si>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17</t>
    </r>
    <r>
      <rPr>
        <sz val="8"/>
        <rFont val="Times New Roman"/>
        <family val="1"/>
        <charset val="204"/>
      </rPr>
      <t xml:space="preserve"> Федеральным государственным бюджетным учреждением показатель не формируется.</t>
    </r>
  </si>
  <si>
    <r>
      <rPr>
        <vertAlign val="superscript"/>
        <sz val="8"/>
        <color theme="1"/>
        <rFont val="Times New Roman"/>
        <family val="1"/>
        <charset val="204"/>
      </rPr>
      <t>18</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</si>
  <si>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family val="1"/>
        <charset val="204"/>
      </rPr>
      <t xml:space="preserve">19 </t>
    </r>
    <r>
      <rPr>
        <sz val="8"/>
        <rFont val="Times New Roman"/>
        <family val="1"/>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</si>
  <si>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family val="1"/>
        <charset val="204"/>
      </rPr>
      <t>15</t>
    </r>
    <r>
      <rPr>
        <sz val="12"/>
        <rFont val="Times New Roman"/>
        <family val="1"/>
        <charset val="204"/>
      </rPr>
      <t xml:space="preserve"> </t>
    </r>
  </si>
  <si>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</si>
  <si>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за счет субсидий, предоставляемых в соответствии с абзацем вторым пункта 1 статьи 78.1 Бюджетного кодекса Российской Федерации, всего</t>
  </si>
  <si>
    <t>за счет средств обязательного медицинского страхования, всего</t>
  </si>
  <si>
    <t>за счет прочих источников финансового обеспечения, всего</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</si>
  <si>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family val="1"/>
        <charset val="204"/>
      </rPr>
      <t xml:space="preserve">19 </t>
    </r>
  </si>
  <si>
    <r>
      <rPr>
        <vertAlign val="superscript"/>
        <sz val="8"/>
        <color theme="1"/>
        <rFont val="Times New Roman"/>
        <family val="1"/>
        <charset val="204"/>
      </rPr>
      <t>21</t>
    </r>
    <r>
      <rPr>
        <sz val="8"/>
        <color theme="1"/>
        <rFont val="Times New Roman"/>
        <family val="1"/>
        <charset val="204"/>
      </rPr>
      <t xml:space="preserve"> Указывается, если решением органа - учредителя  установлено требование о согласовании Плана.</t>
    </r>
  </si>
  <si>
    <t>уплата штрафов (в том числе административных), пеней, иных платежей</t>
  </si>
  <si>
    <t>Вид документа  ____________________________________________________________________________________________________________</t>
  </si>
  <si>
    <t>УТВЕРЖДАЮ</t>
  </si>
  <si>
    <t>Руководитель</t>
  </si>
  <si>
    <t>(уполномоченное лицо)</t>
  </si>
  <si>
    <r>
      <rPr>
        <vertAlign val="superscript"/>
        <sz val="8"/>
        <color theme="1"/>
        <rFont val="Times New Roman"/>
        <family val="1"/>
        <charset val="204"/>
      </rPr>
      <t>20</t>
    </r>
    <r>
      <rPr>
        <sz val="8"/>
        <color theme="1"/>
        <rFont val="Times New Roman"/>
        <family val="1"/>
        <charset val="204"/>
      </rPr>
      <t xml:space="preserve"> Указывается дата подписания Плана руководителем (уполномоченным лицом) учреждения.</t>
    </r>
  </si>
  <si>
    <t>№ 
пункта, подпункта</t>
  </si>
  <si>
    <t>Орган, осуществляющий</t>
  </si>
  <si>
    <r>
      <t>ОТМЕТКА О СОГЛАСОВАНИИ ОРГАНОМ - УЧРЕДИТЕЛЕМ</t>
    </r>
    <r>
      <rPr>
        <vertAlign val="superscript"/>
        <sz val="11"/>
        <color theme="1"/>
        <rFont val="Times New Roman"/>
        <family val="1"/>
        <charset val="204"/>
      </rPr>
      <t>21</t>
    </r>
  </si>
  <si>
    <r>
      <t>Код по бюджетной классификации Российской Федерации</t>
    </r>
    <r>
      <rPr>
        <vertAlign val="superscript"/>
        <sz val="11"/>
        <color theme="1"/>
        <rFont val="Times New Roman Cyr"/>
        <family val="1"/>
        <charset val="204"/>
      </rPr>
      <t>3</t>
    </r>
  </si>
  <si>
    <r>
      <t xml:space="preserve">Остаток средств на начало текущего финансового года </t>
    </r>
    <r>
      <rPr>
        <vertAlign val="superscript"/>
        <sz val="11"/>
        <rFont val="Times New Roman Cyr"/>
        <family val="1"/>
        <charset val="204"/>
      </rPr>
      <t>4</t>
    </r>
  </si>
  <si>
    <r>
      <t xml:space="preserve">Остаток средств на конец текущего финансового года </t>
    </r>
    <r>
      <rPr>
        <vertAlign val="superscript"/>
        <sz val="11"/>
        <color theme="1"/>
        <rFont val="Times New Roman Cyr"/>
        <family val="1"/>
        <charset val="204"/>
      </rPr>
      <t>4</t>
    </r>
  </si>
  <si>
    <r>
      <t>прочие поступления, всего</t>
    </r>
    <r>
      <rPr>
        <vertAlign val="superscript"/>
        <sz val="11"/>
        <rFont val="Times New Roman Cyr"/>
        <family val="1"/>
        <charset val="204"/>
      </rPr>
      <t>5</t>
    </r>
  </si>
  <si>
    <r>
      <t>поступление средств в рамках расчетов между головным учреждением и обособленным подразделением</t>
    </r>
    <r>
      <rPr>
        <vertAlign val="superscript"/>
        <sz val="11"/>
        <rFont val="Times New Roman Cyr"/>
        <family val="1"/>
        <charset val="204"/>
      </rPr>
      <t>6</t>
    </r>
  </si>
  <si>
    <r>
      <t>расходы на закупку товаров, работ, услуг, всего</t>
    </r>
    <r>
      <rPr>
        <vertAlign val="superscript"/>
        <sz val="11"/>
        <rFont val="Times New Roman Cyr"/>
        <family val="1"/>
        <charset val="204"/>
      </rPr>
      <t xml:space="preserve"> 7</t>
    </r>
  </si>
  <si>
    <r>
      <t xml:space="preserve"> Выплаты, уменьшающие доход, всего</t>
    </r>
    <r>
      <rPr>
        <b/>
        <vertAlign val="superscript"/>
        <sz val="11"/>
        <rFont val="Times New Roman Cyr"/>
        <family val="1"/>
        <charset val="204"/>
      </rPr>
      <t xml:space="preserve"> 8</t>
    </r>
  </si>
  <si>
    <r>
      <t>в том числе:
налог на прибыль</t>
    </r>
    <r>
      <rPr>
        <vertAlign val="superscript"/>
        <sz val="11"/>
        <rFont val="Times New Roman Cyr"/>
        <family val="1"/>
        <charset val="204"/>
      </rPr>
      <t xml:space="preserve"> 8</t>
    </r>
  </si>
  <si>
    <r>
      <t>налог на добавленную стоимость</t>
    </r>
    <r>
      <rPr>
        <vertAlign val="superscript"/>
        <sz val="11"/>
        <rFont val="Times New Roman Cyr"/>
        <family val="1"/>
        <charset val="204"/>
      </rPr>
      <t xml:space="preserve"> 8</t>
    </r>
  </si>
  <si>
    <r>
      <t>прочие налоги, уменьшающие доход</t>
    </r>
    <r>
      <rPr>
        <vertAlign val="superscript"/>
        <sz val="11"/>
        <rFont val="Times New Roman Cyr"/>
        <family val="1"/>
        <charset val="204"/>
      </rPr>
      <t xml:space="preserve"> 8</t>
    </r>
  </si>
  <si>
    <r>
      <t>Прочие выплаты, всего</t>
    </r>
    <r>
      <rPr>
        <b/>
        <vertAlign val="superscript"/>
        <sz val="11"/>
        <color theme="1"/>
        <rFont val="Times New Roman Cyr"/>
        <family val="1"/>
        <charset val="204"/>
      </rPr>
      <t xml:space="preserve"> 9</t>
    </r>
  </si>
  <si>
    <r>
      <t>перечисление средств в рамках расчетов между головным учреждением и обособленным подразделением</t>
    </r>
    <r>
      <rPr>
        <vertAlign val="superscript"/>
        <sz val="11"/>
        <rFont val="Times New Roman Cyr"/>
        <family val="1"/>
        <charset val="204"/>
      </rPr>
      <t>10</t>
    </r>
  </si>
  <si>
    <r>
      <rPr>
        <vertAlign val="superscript"/>
        <sz val="8"/>
        <color theme="1"/>
        <rFont val="Times New Roman"/>
        <family val="1"/>
        <charset val="204"/>
      </rPr>
      <t>1</t>
    </r>
    <r>
      <rPr>
        <sz val="8"/>
        <color theme="1"/>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</si>
  <si>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</si>
  <si>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theme="1"/>
        <rFont val="Times New Roman"/>
        <family val="1"/>
        <charset val="204"/>
      </rPr>
      <t>3</t>
    </r>
    <r>
      <rPr>
        <sz val="8"/>
        <color theme="1"/>
        <rFont val="Times New Roman"/>
        <family val="1"/>
        <charset val="204"/>
      </rPr>
      <t xml:space="preserve"> В графе 3 отражаются:
по строкам 1100 – </t>
    </r>
    <r>
      <rPr>
        <sz val="8"/>
        <rFont val="Times New Roman"/>
        <family val="1"/>
        <charset val="204"/>
      </rPr>
      <t>1600</t>
    </r>
    <r>
      <rPr>
        <sz val="8"/>
        <color theme="1"/>
        <rFont val="Times New Roman"/>
        <family val="1"/>
        <charset val="204"/>
      </rPr>
      <t xml:space="preserve"> - коды аналитической группы подвида доходов бюджетов классификации доходов бюджетов;
по строкам </t>
    </r>
    <r>
      <rPr>
        <sz val="8"/>
        <rFont val="Times New Roman"/>
        <family val="1"/>
        <charset val="204"/>
      </rPr>
      <t>1710 – 1740</t>
    </r>
    <r>
      <rPr>
        <sz val="8"/>
        <color theme="1"/>
        <rFont val="Times New Roman"/>
        <family val="1"/>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family val="1"/>
        <charset val="204"/>
      </rPr>
      <t>2642</t>
    </r>
    <r>
      <rPr>
        <sz val="8"/>
        <color theme="1"/>
        <rFont val="Times New Roman"/>
        <family val="1"/>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</si>
  <si>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</si>
  <si>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5 </t>
    </r>
    <r>
      <rPr>
        <sz val="8"/>
        <color theme="1"/>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</si>
  <si>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6 </t>
    </r>
    <r>
      <rPr>
        <sz val="8"/>
        <color theme="1"/>
        <rFont val="Times New Roman"/>
        <family val="1"/>
        <charset val="204"/>
      </rPr>
      <t xml:space="preserve">По строке </t>
    </r>
    <r>
      <rPr>
        <sz val="8"/>
        <rFont val="Times New Roman"/>
        <family val="1"/>
        <charset val="204"/>
      </rPr>
      <t>1720</t>
    </r>
    <r>
      <rPr>
        <sz val="8"/>
        <color theme="1"/>
        <rFont val="Times New Roman"/>
        <family val="1"/>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</si>
  <si>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rPr>
        <vertAlign val="superscript"/>
        <sz val="8"/>
        <rFont val="Times New Roman"/>
        <family val="1"/>
        <charset val="204"/>
      </rPr>
      <t xml:space="preserve">7 </t>
    </r>
    <r>
      <rPr>
        <sz val="8"/>
        <rFont val="Times New Roman"/>
        <family val="1"/>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</si>
  <si>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 xml:space="preserve">8  </t>
    </r>
    <r>
      <rPr>
        <sz val="8"/>
        <color theme="1"/>
        <rFont val="Times New Roman"/>
        <family val="1"/>
        <charset val="204"/>
      </rPr>
      <t>Показатель отражается со знаком «минус».</t>
    </r>
  </si>
  <si>
    <r>
      <t xml:space="preserve">9  </t>
    </r>
    <r>
      <rPr>
        <sz val="8"/>
        <color theme="1"/>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</si>
  <si>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10 </t>
    </r>
    <r>
      <rPr>
        <sz val="8"/>
        <color theme="1"/>
        <rFont val="Times New Roman"/>
        <family val="1"/>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</si>
  <si>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t>Раздел 2. Сведения по выплатам на закупку товаров, работ, услуг</t>
    </r>
    <r>
      <rPr>
        <vertAlign val="superscript"/>
        <sz val="14"/>
        <rFont val="Times New Roman"/>
        <family val="1"/>
        <charset val="204"/>
      </rPr>
      <t>11</t>
    </r>
  </si>
  <si>
    <r>
      <t xml:space="preserve">Код по бюджетной классификации Российской Федерации </t>
    </r>
    <r>
      <rPr>
        <vertAlign val="superscript"/>
        <sz val="11"/>
        <color theme="1"/>
        <rFont val="Times New Roman"/>
        <family val="1"/>
        <charset val="204"/>
      </rPr>
      <t>12</t>
    </r>
  </si>
  <si>
    <r>
      <t>Уникальный код</t>
    </r>
    <r>
      <rPr>
        <vertAlign val="superscript"/>
        <sz val="11"/>
        <color theme="1"/>
        <rFont val="Times New Roman"/>
        <family val="1"/>
        <charset val="204"/>
      </rPr>
      <t>13</t>
    </r>
  </si>
  <si>
    <r>
      <rPr>
        <vertAlign val="superscript"/>
        <sz val="8"/>
        <color theme="1"/>
        <rFont val="Times New Roman"/>
        <family val="1"/>
        <charset val="204"/>
      </rPr>
      <t>11</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</si>
  <si>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family val="1"/>
        <charset val="204"/>
      </rP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</si>
  <si>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t>в том числе по годам начала закупки:</t>
  </si>
  <si>
    <r>
      <rPr>
        <vertAlign val="superscript"/>
        <sz val="8"/>
        <rFont val="Times New Roman"/>
        <family val="1"/>
        <charset val="204"/>
      </rPr>
      <t>13</t>
    </r>
    <r>
      <rPr>
        <sz val="8"/>
        <rFont val="Times New Roman"/>
        <family val="1"/>
        <charset val="204"/>
      </rPr>
      <t>Указывается уникальный код объекта капитального строительства, объекта недвижимого имущества.</t>
    </r>
  </si>
  <si>
    <t>приобретение товаров, работ, услуг в пользу граждан в целях их социального обеспечения</t>
  </si>
  <si>
    <t>взносы на обязательное социальное страхование в части выплат персоналу, подлежащих обложению страховыми взносами</t>
  </si>
  <si>
    <r>
      <t>из них</t>
    </r>
    <r>
      <rPr>
        <vertAlign val="superscript"/>
        <sz val="12"/>
        <rFont val="Times New Roman"/>
        <family val="1"/>
        <charset val="204"/>
      </rPr>
      <t>12</t>
    </r>
    <r>
      <rPr>
        <sz val="12"/>
        <rFont val="Times New Roman"/>
        <family val="1"/>
        <charset val="204"/>
      </rPr>
      <t>:</t>
    </r>
  </si>
  <si>
    <r>
      <t xml:space="preserve">(первичный - «0», уточненный - «1», «2», «3», «…»)  </t>
    </r>
    <r>
      <rPr>
        <vertAlign val="superscript"/>
        <sz val="8"/>
        <color theme="1"/>
        <rFont val="Times New Roman"/>
        <family val="1"/>
        <charset val="204"/>
      </rPr>
      <t>2</t>
    </r>
  </si>
  <si>
    <t xml:space="preserve">Учреждение </t>
  </si>
  <si>
    <t>УПРАВЛЕНИЕ ОБРАЗОВАНИЯ АДМИНИСТРАЦИИ МУНИЦИПАЛЬНОГО ОБРАЗОВАНИЯ "ШОВГЕНОВСКИЙ РАЙОН"</t>
  </si>
  <si>
    <t xml:space="preserve">функции и полномочия учредителя </t>
  </si>
  <si>
    <r>
      <t>из них</t>
    </r>
    <r>
      <rPr>
        <vertAlign val="superscript"/>
        <sz val="12"/>
        <rFont val="Times New Roman"/>
        <family val="1"/>
        <charset val="204"/>
      </rPr>
      <t>13</t>
    </r>
    <r>
      <rPr>
        <sz val="12"/>
        <rFont val="Times New Roman"/>
        <family val="1"/>
        <charset val="204"/>
      </rPr>
      <t>:  безвозмездные перечисления от физических и юридических лиц</t>
    </r>
  </si>
  <si>
    <t>265110</t>
  </si>
  <si>
    <t>265120</t>
  </si>
  <si>
    <t>265130</t>
  </si>
  <si>
    <t>266110</t>
  </si>
  <si>
    <t>266120</t>
  </si>
  <si>
    <t>266130</t>
  </si>
  <si>
    <t>2.1</t>
  </si>
  <si>
    <t>2.2</t>
  </si>
  <si>
    <t>2.3</t>
  </si>
  <si>
    <t>3.1</t>
  </si>
  <si>
    <t>3.2</t>
  </si>
  <si>
    <t>3.3</t>
  </si>
  <si>
    <t xml:space="preserve">    (подпись) </t>
  </si>
  <si>
    <t>(расшифровка подписи)</t>
  </si>
  <si>
    <t xml:space="preserve">             (должность)             </t>
  </si>
  <si>
    <t>(ФИО)</t>
  </si>
  <si>
    <t>(телефон)</t>
  </si>
  <si>
    <t>Директор</t>
  </si>
  <si>
    <t>264213</t>
  </si>
  <si>
    <t xml:space="preserve"> Обеспечение отдыха и оздоровления детей в оздоровительных лагерях с дневным пребыванием детей на базе образовательных учреждений -210051</t>
  </si>
  <si>
    <t>00000000000000000244</t>
  </si>
  <si>
    <t>1.4.5.1.1.</t>
  </si>
  <si>
    <t>1.4.5.1.2.</t>
  </si>
  <si>
    <t>родительская плата</t>
  </si>
  <si>
    <t xml:space="preserve"> Остаток на начало года-на01.01.2021 г.</t>
  </si>
  <si>
    <t>264511</t>
  </si>
  <si>
    <t>264512</t>
  </si>
  <si>
    <t>264513</t>
  </si>
  <si>
    <t>264301</t>
  </si>
  <si>
    <t>264302</t>
  </si>
  <si>
    <t>1.4.5.1.3.</t>
  </si>
  <si>
    <t>МУНИЦИПАЛЬНОЕ БЮДЖЕТНОЕ ОБЩЕОБРАЗОВАТЕЛЬНОЕ УЧРЕЖДЕНИЕ "ХАТАЖУКАЕВСКАЯ СРЕДНЯЯ ОБЩЕОБРАЗОВАТЕЛЬНАЯ ШКОЛА № 6 ИМЕНИ АХМЕДА ХАТКОВА" А. ПШИЧО ШОВГЕНОВСКОГО РАЙОНА РЕСПУБЛИКИ АДЫГЕЯ</t>
  </si>
  <si>
    <t>МБОУ "ХАТАЖУКАЕВСКАЯ СОШ №6" А. ПШИЧО</t>
  </si>
  <si>
    <t xml:space="preserve">из них:
субсидии на финансовое обеспечение выполнения государственного (муниципального) задания </t>
  </si>
  <si>
    <t>в том числе:
за счет субсидий, предоставляемых  на финансовое обеспечение выполнения государственного (муниципального) задания, всего</t>
  </si>
  <si>
    <r>
      <t xml:space="preserve">_________________________                        </t>
    </r>
    <r>
      <rPr>
        <u/>
        <sz val="11"/>
        <color theme="1"/>
        <rFont val="Times New Roman"/>
        <family val="1"/>
        <charset val="204"/>
      </rPr>
      <t xml:space="preserve"> А.Ш. Киков</t>
    </r>
  </si>
  <si>
    <t>Заместитель главного бухгалтера по экономической работе</t>
  </si>
  <si>
    <t>Услуги связи</t>
  </si>
  <si>
    <t>Коммунальные услуги</t>
  </si>
  <si>
    <t>Прочие работы, услуги</t>
  </si>
  <si>
    <t>Увеличение стоимости основных средств</t>
  </si>
  <si>
    <t>Увеличение стоимости материальных запасов</t>
  </si>
  <si>
    <t>Увеличение стоимости продуктов питания</t>
  </si>
  <si>
    <t>Увеличение стоимости горюче-смазочных материалов</t>
  </si>
  <si>
    <t>Работы, услуги по содержанию имущества-Лагерные 210051</t>
  </si>
  <si>
    <t>Страхование-Лагерные 210051</t>
  </si>
  <si>
    <t>Увеличение стоимости продуктов питания-Лагерные 210051</t>
  </si>
  <si>
    <t>Увеличение стоимости прочих материальных запасов-Лагерные 210051</t>
  </si>
  <si>
    <t>2630/1</t>
  </si>
  <si>
    <t>2630/2</t>
  </si>
  <si>
    <t>2630/3</t>
  </si>
  <si>
    <t>2630/4</t>
  </si>
  <si>
    <t>2630/5</t>
  </si>
  <si>
    <t>2630/6</t>
  </si>
  <si>
    <t>2630/7</t>
  </si>
  <si>
    <t>2630/8</t>
  </si>
  <si>
    <t>2630/11</t>
  </si>
  <si>
    <t>2630/12</t>
  </si>
  <si>
    <t>2630/13</t>
  </si>
  <si>
    <t>2025</t>
  </si>
  <si>
    <t>Аутлева Р.М.</t>
  </si>
  <si>
    <t>8-952-843-88-16</t>
  </si>
  <si>
    <t>Начальник управления образования администрации МО "Шовгеновский район"</t>
  </si>
  <si>
    <t>Увеличение стоимости прочих материальных запасов</t>
  </si>
  <si>
    <t>Работы, услуги по содержанию имущества</t>
  </si>
  <si>
    <t>2630/9</t>
  </si>
  <si>
    <t>2630/10</t>
  </si>
  <si>
    <t>2630/14</t>
  </si>
  <si>
    <t>Увеличение стоимости прочих материальных запасов однократного применения</t>
  </si>
  <si>
    <t>Шаова Фатима Ильясовна</t>
  </si>
  <si>
    <t>2026</t>
  </si>
  <si>
    <t>на 2025 год и плановый период 2026 и 2027 годов</t>
  </si>
  <si>
    <t>на 2025 г.
текущий  
финансовый год</t>
  </si>
  <si>
    <t>на 2026 г.
первый год планового периода</t>
  </si>
  <si>
    <t>на 2027 г.
второй год планового периода</t>
  </si>
  <si>
    <t>на 2025 г.
(текущий  финансовый год)</t>
  </si>
  <si>
    <t>на 2026 г.
(первый год планового периода)</t>
  </si>
  <si>
    <t>на 2027 г.
(второй год планового периода)</t>
  </si>
  <si>
    <t>2027</t>
  </si>
  <si>
    <t xml:space="preserve">       «07» февраля 2025 г.</t>
  </si>
  <si>
    <r>
      <t xml:space="preserve">                                   от «07» февраля 2025 г.</t>
    </r>
    <r>
      <rPr>
        <vertAlign val="superscript"/>
        <sz val="12"/>
        <rFont val="Times New Roman"/>
        <family val="1"/>
        <charset val="204"/>
      </rPr>
      <t>1</t>
    </r>
  </si>
  <si>
    <t>07022025</t>
  </si>
  <si>
    <t>«07» февраля 2025 г.</t>
  </si>
  <si>
    <t xml:space="preserve">_______________Киков Заур Русланович </t>
  </si>
</sst>
</file>

<file path=xl/styles.xml><?xml version="1.0" encoding="utf-8"?>
<styleSheet xmlns="http://schemas.openxmlformats.org/spreadsheetml/2006/main">
  <numFmts count="1">
    <numFmt numFmtId="164" formatCode="0.0"/>
  </numFmts>
  <fonts count="53">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0"/>
      <name val="Arial Cyr"/>
      <family val="2"/>
      <charset val="204"/>
    </font>
    <font>
      <sz val="11"/>
      <name val="Calibri"/>
      <family val="2"/>
      <charset val="204"/>
      <scheme val="minor"/>
    </font>
    <font>
      <sz val="14"/>
      <color theme="1"/>
      <name val="Times New Roman"/>
      <family val="1"/>
      <charset val="204"/>
    </font>
    <font>
      <sz val="9"/>
      <color theme="1"/>
      <name val="Times New Roman"/>
      <family val="1"/>
      <charset val="204"/>
    </font>
    <font>
      <b/>
      <sz val="14"/>
      <color theme="1"/>
      <name val="Times New Roman"/>
      <family val="1"/>
      <charset val="204"/>
    </font>
    <font>
      <sz val="12"/>
      <color theme="1"/>
      <name val="Times New Roman Cyr"/>
      <family val="1"/>
      <charset val="204"/>
    </font>
    <font>
      <sz val="12"/>
      <name val="Times New Roman Cyr"/>
      <family val="1"/>
      <charset val="204"/>
    </font>
    <font>
      <vertAlign val="superscript"/>
      <sz val="12"/>
      <name val="Times New Roman"/>
      <family val="1"/>
      <charset val="204"/>
    </font>
    <font>
      <sz val="9"/>
      <color theme="1"/>
      <name val="Calibri"/>
      <family val="2"/>
      <scheme val="minor"/>
    </font>
    <font>
      <vertAlign val="superscript"/>
      <sz val="11"/>
      <color theme="1"/>
      <name val="Times New Roman"/>
      <family val="1"/>
      <charset val="204"/>
    </font>
    <font>
      <sz val="9"/>
      <name val="Times New Roman"/>
      <family val="1"/>
      <charset val="204"/>
    </font>
    <font>
      <strike/>
      <sz val="9"/>
      <name val="Times New Roman"/>
      <family val="1"/>
      <charset val="204"/>
    </font>
    <font>
      <strike/>
      <sz val="12"/>
      <name val="Times New Roman"/>
      <family val="1"/>
      <charset val="204"/>
    </font>
    <font>
      <i/>
      <sz val="12"/>
      <color theme="1"/>
      <name val="Times New Roman"/>
      <family val="1"/>
      <charset val="204"/>
    </font>
    <font>
      <b/>
      <sz val="12"/>
      <color theme="1"/>
      <name val="Times New Roman"/>
      <family val="1"/>
      <charset val="204"/>
    </font>
    <font>
      <vertAlign val="superscript"/>
      <sz val="12"/>
      <color theme="1"/>
      <name val="Times New Roman"/>
      <family val="1"/>
      <charset val="204"/>
    </font>
    <font>
      <b/>
      <sz val="14"/>
      <name val="Times New Roman"/>
      <family val="1"/>
      <charset val="204"/>
    </font>
    <font>
      <vertAlign val="superscript"/>
      <sz val="14"/>
      <name val="Times New Roman"/>
      <family val="1"/>
      <charset val="204"/>
    </font>
    <font>
      <sz val="14"/>
      <name val="Calibri"/>
      <family val="2"/>
      <charset val="204"/>
      <scheme val="minor"/>
    </font>
    <font>
      <sz val="9"/>
      <color theme="1"/>
      <name val="Calibri"/>
      <family val="2"/>
      <charset val="204"/>
      <scheme val="minor"/>
    </font>
    <font>
      <sz val="8"/>
      <name val="Times New Roman"/>
      <family val="1"/>
      <charset val="204"/>
    </font>
    <font>
      <vertAlign val="superscript"/>
      <sz val="8"/>
      <name val="Times New Roman"/>
      <family val="1"/>
      <charset val="204"/>
    </font>
    <font>
      <sz val="8"/>
      <color theme="1"/>
      <name val="Times New Roman"/>
      <family val="1"/>
      <charset val="204"/>
    </font>
    <font>
      <vertAlign val="superscript"/>
      <sz val="8"/>
      <color theme="1"/>
      <name val="Times New Roman"/>
      <family val="1"/>
      <charset val="204"/>
    </font>
    <font>
      <sz val="11"/>
      <color theme="1"/>
      <name val="Calibri"/>
      <family val="2"/>
      <scheme val="minor"/>
    </font>
    <font>
      <sz val="11"/>
      <color rgb="FFFF0000"/>
      <name val="Times New Roman"/>
      <family val="1"/>
      <charset val="204"/>
    </font>
    <font>
      <sz val="11"/>
      <color theme="1"/>
      <name val="Times New Roman Cyr"/>
      <family val="1"/>
      <charset val="204"/>
    </font>
    <font>
      <sz val="11"/>
      <name val="Times New Roman Cyr"/>
      <family val="1"/>
      <charset val="204"/>
    </font>
    <font>
      <vertAlign val="superscript"/>
      <sz val="11"/>
      <color theme="1"/>
      <name val="Times New Roman Cyr"/>
      <family val="1"/>
      <charset val="204"/>
    </font>
    <font>
      <vertAlign val="superscript"/>
      <sz val="11"/>
      <name val="Times New Roman Cyr"/>
      <family val="1"/>
      <charset val="204"/>
    </font>
    <font>
      <b/>
      <sz val="11"/>
      <color theme="1"/>
      <name val="Times New Roman Cyr"/>
      <family val="1"/>
      <charset val="204"/>
    </font>
    <font>
      <b/>
      <sz val="11"/>
      <name val="Times New Roman Cyr"/>
      <family val="1"/>
      <charset val="204"/>
    </font>
    <font>
      <b/>
      <vertAlign val="superscript"/>
      <sz val="11"/>
      <name val="Times New Roman Cyr"/>
      <family val="1"/>
      <charset val="204"/>
    </font>
    <font>
      <b/>
      <vertAlign val="superscript"/>
      <sz val="11"/>
      <color theme="1"/>
      <name val="Times New Roman Cyr"/>
      <family val="1"/>
      <charset val="204"/>
    </font>
    <font>
      <b/>
      <i/>
      <sz val="11"/>
      <color theme="1"/>
      <name val="Times New Roman Cyr"/>
      <charset val="204"/>
    </font>
    <font>
      <b/>
      <i/>
      <sz val="11"/>
      <name val="Times New Roman Cyr"/>
      <charset val="204"/>
    </font>
    <font>
      <u/>
      <sz val="11"/>
      <color theme="1"/>
      <name val="Times New Roman"/>
      <family val="1"/>
      <charset val="204"/>
    </font>
    <font>
      <b/>
      <sz val="11"/>
      <color theme="1"/>
      <name val="Times New Roman Cyr"/>
      <charset val="204"/>
    </font>
    <font>
      <b/>
      <sz val="12"/>
      <name val="Times New Roman"/>
      <family val="1"/>
      <charset val="204"/>
    </font>
    <font>
      <sz val="8"/>
      <name val="Calibri"/>
      <family val="2"/>
      <scheme val="minor"/>
    </font>
    <font>
      <b/>
      <i/>
      <sz val="12"/>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bottom style="medium">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right style="mediumDashDot">
        <color auto="1"/>
      </right>
      <top/>
      <bottom style="mediumDashDot">
        <color auto="1"/>
      </bottom>
      <diagonal/>
    </border>
    <border>
      <left/>
      <right/>
      <top/>
      <bottom style="mediumDashDot">
        <color auto="1"/>
      </bottom>
      <diagonal/>
    </border>
    <border>
      <left style="mediumDashDot">
        <color auto="1"/>
      </left>
      <right/>
      <top/>
      <bottom style="mediumDashDot">
        <color auto="1"/>
      </bottom>
      <diagonal/>
    </border>
    <border>
      <left/>
      <right style="mediumDashDot">
        <color auto="1"/>
      </right>
      <top/>
      <bottom/>
      <diagonal/>
    </border>
    <border>
      <left style="mediumDashDot">
        <color auto="1"/>
      </left>
      <right/>
      <top/>
      <bottom/>
      <diagonal/>
    </border>
    <border>
      <left/>
      <right style="mediumDashDot">
        <color auto="1"/>
      </right>
      <top style="mediumDashDot">
        <color auto="1"/>
      </top>
      <bottom/>
      <diagonal/>
    </border>
    <border>
      <left/>
      <right/>
      <top style="mediumDashDot">
        <color auto="1"/>
      </top>
      <bottom/>
      <diagonal/>
    </border>
    <border>
      <left style="mediumDashDot">
        <color auto="1"/>
      </left>
      <right/>
      <top style="mediumDashDot">
        <color auto="1"/>
      </top>
      <bottom/>
      <diagonal/>
    </border>
    <border>
      <left/>
      <right style="thin">
        <color auto="1"/>
      </right>
      <top style="thin">
        <color auto="1"/>
      </top>
      <bottom style="medium">
        <color indexed="64"/>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indexed="64"/>
      </left>
      <right style="thin">
        <color auto="1"/>
      </right>
      <top style="thin">
        <color auto="1"/>
      </top>
      <bottom style="medium">
        <color indexed="64"/>
      </bottom>
      <diagonal/>
    </border>
    <border>
      <left/>
      <right/>
      <top style="thin">
        <color auto="1"/>
      </top>
      <bottom style="medium">
        <color auto="1"/>
      </bottom>
      <diagonal/>
    </border>
    <border>
      <left style="mediumDashDot">
        <color auto="1"/>
      </left>
      <right/>
      <top/>
      <bottom style="thin">
        <color indexed="64"/>
      </bottom>
      <diagonal/>
    </border>
    <border>
      <left/>
      <right style="medium">
        <color auto="1"/>
      </right>
      <top style="medium">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5">
    <xf numFmtId="0" fontId="0" fillId="0" borderId="0"/>
    <xf numFmtId="0" fontId="3" fillId="0" borderId="0"/>
    <xf numFmtId="0" fontId="12" fillId="0" borderId="0"/>
    <xf numFmtId="0" fontId="2" fillId="0" borderId="0"/>
    <xf numFmtId="0" fontId="12" fillId="0" borderId="0"/>
  </cellStyleXfs>
  <cellXfs count="315">
    <xf numFmtId="0" fontId="0" fillId="0" borderId="0" xfId="0"/>
    <xf numFmtId="0" fontId="9" fillId="0" borderId="0" xfId="3" applyFont="1"/>
    <xf numFmtId="0" fontId="2" fillId="0" borderId="0" xfId="3" applyFont="1"/>
    <xf numFmtId="0" fontId="7" fillId="0" borderId="0" xfId="3" applyFont="1"/>
    <xf numFmtId="0" fontId="13" fillId="0" borderId="0" xfId="3" applyFont="1" applyFill="1"/>
    <xf numFmtId="0" fontId="6" fillId="0" borderId="0" xfId="3" applyFont="1" applyAlignment="1">
      <alignment vertical="center"/>
    </xf>
    <xf numFmtId="0" fontId="2" fillId="2" borderId="0" xfId="3" applyFont="1" applyFill="1"/>
    <xf numFmtId="0" fontId="14" fillId="0" borderId="0" xfId="0" applyFont="1"/>
    <xf numFmtId="0" fontId="11" fillId="2" borderId="0" xfId="3" applyFont="1" applyFill="1"/>
    <xf numFmtId="0" fontId="9" fillId="2" borderId="0" xfId="3" applyFont="1" applyFill="1"/>
    <xf numFmtId="0" fontId="9" fillId="2" borderId="0" xfId="3" applyFont="1" applyFill="1" applyAlignment="1">
      <alignment horizontal="center"/>
    </xf>
    <xf numFmtId="0" fontId="7" fillId="0" borderId="6" xfId="3" applyFont="1" applyBorder="1"/>
    <xf numFmtId="0" fontId="2" fillId="0" borderId="0" xfId="3" applyFont="1" applyBorder="1"/>
    <xf numFmtId="0" fontId="2" fillId="2" borderId="0" xfId="3" applyFont="1" applyFill="1" applyBorder="1"/>
    <xf numFmtId="0" fontId="7" fillId="0" borderId="0" xfId="3" applyFont="1" applyBorder="1"/>
    <xf numFmtId="0" fontId="13" fillId="0" borderId="0" xfId="3" applyFont="1" applyFill="1" applyBorder="1"/>
    <xf numFmtId="0" fontId="6" fillId="0" borderId="0" xfId="3" applyFont="1" applyBorder="1" applyAlignment="1">
      <alignment vertical="center"/>
    </xf>
    <xf numFmtId="0" fontId="0" fillId="2" borderId="0" xfId="0" applyFill="1"/>
    <xf numFmtId="0" fontId="4" fillId="2" borderId="0" xfId="0" applyFont="1" applyFill="1" applyAlignment="1">
      <alignment horizontal="center"/>
    </xf>
    <xf numFmtId="0" fontId="4" fillId="2" borderId="0" xfId="0" applyFont="1" applyFill="1"/>
    <xf numFmtId="0" fontId="5" fillId="2" borderId="0" xfId="0" applyFont="1" applyFill="1" applyAlignment="1">
      <alignment horizontal="left"/>
    </xf>
    <xf numFmtId="0" fontId="4" fillId="2" borderId="14" xfId="0" applyFont="1" applyFill="1" applyBorder="1" applyAlignment="1"/>
    <xf numFmtId="0" fontId="5" fillId="2" borderId="14" xfId="0" applyFont="1" applyFill="1" applyBorder="1" applyAlignment="1"/>
    <xf numFmtId="0" fontId="9" fillId="2" borderId="0" xfId="3" applyFont="1" applyFill="1" applyBorder="1" applyAlignment="1">
      <alignment horizontal="left"/>
    </xf>
    <xf numFmtId="0" fontId="5" fillId="2" borderId="15" xfId="0" applyFont="1" applyFill="1" applyBorder="1" applyAlignment="1">
      <alignment horizontal="center"/>
    </xf>
    <xf numFmtId="0" fontId="20" fillId="2" borderId="0" xfId="0" applyFont="1" applyFill="1" applyAlignment="1">
      <alignment wrapText="1"/>
    </xf>
    <xf numFmtId="0" fontId="7" fillId="2" borderId="0" xfId="3" applyFont="1" applyFill="1" applyBorder="1"/>
    <xf numFmtId="0" fontId="7" fillId="2" borderId="0" xfId="3" applyFont="1" applyFill="1"/>
    <xf numFmtId="0" fontId="9" fillId="0" borderId="0" xfId="0" applyFont="1"/>
    <xf numFmtId="0" fontId="9" fillId="2" borderId="0" xfId="0" applyFont="1" applyFill="1"/>
    <xf numFmtId="0" fontId="10" fillId="2" borderId="0" xfId="0" applyFont="1" applyFill="1"/>
    <xf numFmtId="0" fontId="9" fillId="2" borderId="0" xfId="0" applyFont="1" applyFill="1" applyAlignment="1">
      <alignment horizontal="center"/>
    </xf>
    <xf numFmtId="0" fontId="5" fillId="2" borderId="32" xfId="0" applyFont="1" applyFill="1" applyBorder="1" applyAlignment="1">
      <alignment horizontal="left"/>
    </xf>
    <xf numFmtId="0" fontId="5" fillId="2" borderId="33" xfId="0" applyFont="1" applyFill="1" applyBorder="1" applyAlignment="1">
      <alignment horizontal="left"/>
    </xf>
    <xf numFmtId="0" fontId="9" fillId="2" borderId="34" xfId="0" applyFont="1" applyFill="1" applyBorder="1" applyAlignment="1">
      <alignment horizontal="left"/>
    </xf>
    <xf numFmtId="0" fontId="9" fillId="2" borderId="35" xfId="0" applyFont="1" applyFill="1" applyBorder="1"/>
    <xf numFmtId="0" fontId="9" fillId="2" borderId="0" xfId="0" applyFont="1" applyFill="1" applyBorder="1"/>
    <xf numFmtId="0" fontId="9" fillId="2" borderId="0" xfId="0" applyFont="1" applyFill="1" applyBorder="1" applyAlignment="1">
      <alignment horizontal="center"/>
    </xf>
    <xf numFmtId="0" fontId="9" fillId="2" borderId="36" xfId="0" applyFont="1" applyFill="1" applyBorder="1"/>
    <xf numFmtId="0" fontId="11" fillId="2" borderId="0" xfId="0" applyFont="1" applyFill="1"/>
    <xf numFmtId="0" fontId="22" fillId="2" borderId="0" xfId="2" applyFont="1" applyFill="1"/>
    <xf numFmtId="0" fontId="22" fillId="2" borderId="0" xfId="2" applyFont="1" applyFill="1" applyBorder="1"/>
    <xf numFmtId="0" fontId="23" fillId="2" borderId="0" xfId="2" applyFont="1" applyFill="1"/>
    <xf numFmtId="49" fontId="4" fillId="2" borderId="0" xfId="0" applyNumberFormat="1" applyFont="1" applyFill="1" applyBorder="1"/>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0" fontId="4" fillId="2" borderId="0" xfId="0" applyFont="1" applyFill="1" applyBorder="1"/>
    <xf numFmtId="49" fontId="4" fillId="2" borderId="9" xfId="0" applyNumberFormat="1" applyFont="1" applyFill="1" applyBorder="1" applyAlignment="1">
      <alignment horizontal="center"/>
    </xf>
    <xf numFmtId="49" fontId="4" fillId="2" borderId="4" xfId="0" applyNumberFormat="1" applyFont="1" applyFill="1" applyBorder="1" applyAlignment="1">
      <alignment horizontal="center"/>
    </xf>
    <xf numFmtId="0" fontId="25" fillId="2" borderId="0" xfId="0" applyFont="1" applyFill="1"/>
    <xf numFmtId="0" fontId="25" fillId="2" borderId="0" xfId="0" applyFont="1" applyFill="1" applyBorder="1"/>
    <xf numFmtId="49" fontId="5" fillId="2" borderId="9" xfId="0" applyNumberFormat="1" applyFont="1" applyFill="1" applyBorder="1" applyAlignment="1">
      <alignment horizontal="center"/>
    </xf>
    <xf numFmtId="0" fontId="5" fillId="2" borderId="0" xfId="0" applyFont="1" applyFill="1"/>
    <xf numFmtId="0" fontId="26" fillId="0" borderId="0" xfId="0" applyFont="1"/>
    <xf numFmtId="0" fontId="26" fillId="2" borderId="0" xfId="0" applyFont="1" applyFill="1"/>
    <xf numFmtId="49" fontId="4" fillId="2" borderId="1" xfId="0" applyNumberFormat="1" applyFont="1" applyFill="1" applyBorder="1" applyAlignment="1">
      <alignment horizontal="center"/>
    </xf>
    <xf numFmtId="0" fontId="5" fillId="0" borderId="0" xfId="0" applyFont="1"/>
    <xf numFmtId="49" fontId="26" fillId="2" borderId="9" xfId="0" applyNumberFormat="1" applyFont="1" applyFill="1" applyBorder="1" applyAlignment="1">
      <alignment horizontal="center"/>
    </xf>
    <xf numFmtId="0" fontId="4" fillId="0" borderId="0" xfId="0" applyFont="1"/>
    <xf numFmtId="0" fontId="16" fillId="2" borderId="0" xfId="0" applyFont="1" applyFill="1" applyAlignment="1">
      <alignment horizontal="center"/>
    </xf>
    <xf numFmtId="0" fontId="18" fillId="2" borderId="0" xfId="3" applyFont="1" applyFill="1" applyBorder="1" applyAlignment="1">
      <alignment horizontal="center" wrapText="1"/>
    </xf>
    <xf numFmtId="0" fontId="17" fillId="2" borderId="0" xfId="3" applyFont="1" applyFill="1" applyBorder="1" applyAlignment="1">
      <alignment horizontal="center" wrapText="1"/>
    </xf>
    <xf numFmtId="0" fontId="17" fillId="2" borderId="0" xfId="3" applyFont="1" applyFill="1" applyBorder="1" applyAlignment="1">
      <alignment vertical="center" wrapText="1"/>
    </xf>
    <xf numFmtId="0" fontId="0" fillId="2" borderId="0" xfId="0" applyFill="1" applyBorder="1" applyAlignment="1">
      <alignment vertical="center" wrapText="1"/>
    </xf>
    <xf numFmtId="0" fontId="17" fillId="2" borderId="0" xfId="3" applyFont="1" applyFill="1" applyBorder="1" applyAlignment="1">
      <alignment horizontal="center" vertical="center" wrapText="1"/>
    </xf>
    <xf numFmtId="0" fontId="31" fillId="0" borderId="0" xfId="3" applyFont="1" applyBorder="1"/>
    <xf numFmtId="0" fontId="31" fillId="0" borderId="0" xfId="3" applyFont="1"/>
    <xf numFmtId="0" fontId="1" fillId="0" borderId="0" xfId="3" applyFont="1"/>
    <xf numFmtId="0" fontId="1" fillId="2" borderId="0" xfId="3" applyFont="1" applyFill="1"/>
    <xf numFmtId="0" fontId="4" fillId="2" borderId="3" xfId="0" applyFont="1" applyFill="1" applyBorder="1" applyAlignment="1">
      <alignment horizontal="center" vertical="center"/>
    </xf>
    <xf numFmtId="164" fontId="37" fillId="2" borderId="0" xfId="4" applyNumberFormat="1" applyFont="1" applyFill="1" applyBorder="1" applyAlignment="1">
      <alignment horizontal="right" vertical="center" wrapText="1"/>
    </xf>
    <xf numFmtId="164" fontId="11" fillId="2" borderId="0" xfId="4" applyNumberFormat="1" applyFont="1" applyFill="1" applyBorder="1" applyAlignment="1">
      <alignment horizontal="right" vertical="center" wrapText="1" indent="1"/>
    </xf>
    <xf numFmtId="0" fontId="11" fillId="2" borderId="0" xfId="0" applyFont="1" applyFill="1" applyBorder="1" applyAlignment="1">
      <alignment horizontal="left"/>
    </xf>
    <xf numFmtId="0" fontId="11" fillId="2" borderId="0" xfId="0" applyFont="1" applyFill="1" applyAlignment="1">
      <alignment horizontal="right" indent="1"/>
    </xf>
    <xf numFmtId="0" fontId="11" fillId="2" borderId="0" xfId="0" applyFont="1" applyFill="1" applyBorder="1" applyAlignment="1">
      <alignment horizontal="right" wrapText="1" indent="1"/>
    </xf>
    <xf numFmtId="0" fontId="39" fillId="2" borderId="8" xfId="3" applyFont="1" applyFill="1" applyBorder="1" applyAlignment="1">
      <alignment horizontal="center" vertical="center" wrapText="1"/>
    </xf>
    <xf numFmtId="0" fontId="39" fillId="2" borderId="3" xfId="3" applyFont="1" applyFill="1" applyBorder="1" applyAlignment="1">
      <alignment horizontal="center" vertical="center" wrapText="1"/>
    </xf>
    <xf numFmtId="0" fontId="38" fillId="2" borderId="3" xfId="3" applyFont="1" applyFill="1" applyBorder="1" applyAlignment="1">
      <alignment horizontal="center" vertical="center" wrapText="1"/>
    </xf>
    <xf numFmtId="0" fontId="38" fillId="2" borderId="10" xfId="3" applyFont="1" applyFill="1" applyBorder="1" applyAlignment="1">
      <alignment horizontal="center" vertical="center" wrapText="1"/>
    </xf>
    <xf numFmtId="49" fontId="39" fillId="2" borderId="22" xfId="3" applyNumberFormat="1" applyFont="1" applyFill="1" applyBorder="1" applyAlignment="1">
      <alignment horizontal="center" wrapText="1"/>
    </xf>
    <xf numFmtId="0" fontId="38" fillId="2" borderId="17" xfId="3" applyFont="1" applyFill="1" applyBorder="1" applyAlignment="1">
      <alignment horizontal="center" wrapText="1"/>
    </xf>
    <xf numFmtId="49" fontId="39" fillId="2" borderId="23" xfId="3" applyNumberFormat="1" applyFont="1" applyFill="1" applyBorder="1" applyAlignment="1">
      <alignment horizontal="center" wrapText="1"/>
    </xf>
    <xf numFmtId="0" fontId="38" fillId="2" borderId="1" xfId="3" applyFont="1" applyFill="1" applyBorder="1" applyAlignment="1">
      <alignment horizontal="center" wrapText="1"/>
    </xf>
    <xf numFmtId="0" fontId="38" fillId="2" borderId="4" xfId="3" applyFont="1" applyFill="1" applyBorder="1" applyAlignment="1">
      <alignment horizontal="center" wrapText="1"/>
    </xf>
    <xf numFmtId="0" fontId="39" fillId="2" borderId="23" xfId="3" applyFont="1" applyFill="1" applyBorder="1" applyAlignment="1">
      <alignment horizontal="center" wrapText="1"/>
    </xf>
    <xf numFmtId="0" fontId="39" fillId="2" borderId="24" xfId="3" applyFont="1" applyFill="1" applyBorder="1" applyAlignment="1">
      <alignment horizontal="center" wrapText="1"/>
    </xf>
    <xf numFmtId="0" fontId="38" fillId="2" borderId="2" xfId="3" applyFont="1" applyFill="1" applyBorder="1" applyAlignment="1">
      <alignment horizontal="center" wrapText="1"/>
    </xf>
    <xf numFmtId="0" fontId="38" fillId="0" borderId="4" xfId="3" applyFont="1" applyBorder="1" applyAlignment="1">
      <alignment horizontal="center" wrapText="1"/>
    </xf>
    <xf numFmtId="0" fontId="39" fillId="0" borderId="23" xfId="3" applyFont="1" applyFill="1" applyBorder="1" applyAlignment="1">
      <alignment horizontal="center" wrapText="1"/>
    </xf>
    <xf numFmtId="0" fontId="38" fillId="0" borderId="1" xfId="3" applyFont="1" applyFill="1" applyBorder="1" applyAlignment="1">
      <alignment horizontal="center" wrapText="1"/>
    </xf>
    <xf numFmtId="0" fontId="38" fillId="0" borderId="1" xfId="3" applyFont="1" applyBorder="1" applyAlignment="1">
      <alignment horizontal="center" wrapText="1"/>
    </xf>
    <xf numFmtId="0" fontId="39" fillId="2" borderId="43" xfId="3" applyFont="1" applyFill="1" applyBorder="1" applyAlignment="1">
      <alignment horizontal="center" wrapText="1"/>
    </xf>
    <xf numFmtId="0" fontId="38" fillId="2" borderId="3" xfId="3" applyFont="1" applyFill="1" applyBorder="1" applyAlignment="1">
      <alignment horizontal="center" wrapText="1"/>
    </xf>
    <xf numFmtId="0" fontId="39" fillId="2" borderId="25" xfId="3" applyFont="1" applyFill="1" applyBorder="1" applyAlignment="1">
      <alignment horizontal="center" wrapText="1"/>
    </xf>
    <xf numFmtId="0" fontId="38" fillId="2" borderId="9" xfId="3" applyFont="1" applyFill="1" applyBorder="1" applyAlignment="1">
      <alignment horizontal="center" wrapText="1"/>
    </xf>
    <xf numFmtId="0" fontId="39" fillId="2" borderId="31" xfId="3" applyFont="1" applyFill="1" applyBorder="1" applyAlignment="1">
      <alignment horizontal="center" wrapText="1"/>
    </xf>
    <xf numFmtId="0" fontId="38" fillId="2" borderId="12" xfId="3" applyFont="1" applyFill="1" applyBorder="1" applyAlignment="1">
      <alignment horizontal="center" wrapText="1"/>
    </xf>
    <xf numFmtId="0" fontId="39" fillId="0" borderId="1" xfId="3" applyFont="1" applyFill="1" applyBorder="1" applyAlignment="1">
      <alignment horizontal="center" wrapText="1"/>
    </xf>
    <xf numFmtId="0" fontId="39" fillId="0" borderId="1" xfId="3" applyFont="1" applyBorder="1" applyAlignment="1">
      <alignment horizontal="center" wrapText="1"/>
    </xf>
    <xf numFmtId="0" fontId="39" fillId="2" borderId="4" xfId="3" applyFont="1" applyFill="1" applyBorder="1" applyAlignment="1">
      <alignment horizontal="center" wrapText="1"/>
    </xf>
    <xf numFmtId="0" fontId="39" fillId="2" borderId="1" xfId="3" applyFont="1" applyFill="1" applyBorder="1" applyAlignment="1">
      <alignment horizontal="center" wrapText="1"/>
    </xf>
    <xf numFmtId="0" fontId="39" fillId="2" borderId="27" xfId="3" applyFont="1" applyFill="1" applyBorder="1" applyAlignment="1">
      <alignment horizontal="center" wrapText="1"/>
    </xf>
    <xf numFmtId="0" fontId="43" fillId="2" borderId="24" xfId="3" applyFont="1" applyFill="1" applyBorder="1" applyAlignment="1">
      <alignment horizontal="center" wrapText="1"/>
    </xf>
    <xf numFmtId="0" fontId="42" fillId="0" borderId="4" xfId="3" applyFont="1" applyFill="1" applyBorder="1" applyAlignment="1">
      <alignment horizontal="center" wrapText="1"/>
    </xf>
    <xf numFmtId="0" fontId="39" fillId="2" borderId="29" xfId="3" applyFont="1" applyFill="1" applyBorder="1" applyAlignment="1">
      <alignment horizontal="center" wrapText="1"/>
    </xf>
    <xf numFmtId="0" fontId="38" fillId="2" borderId="16" xfId="3" applyFont="1" applyFill="1" applyBorder="1" applyAlignment="1">
      <alignment horizontal="center" wrapText="1"/>
    </xf>
    <xf numFmtId="0" fontId="11" fillId="2" borderId="0" xfId="0" applyFont="1" applyFill="1" applyAlignment="1">
      <alignment horizontal="left"/>
    </xf>
    <xf numFmtId="49" fontId="11" fillId="2" borderId="0" xfId="0" applyNumberFormat="1" applyFont="1" applyFill="1" applyAlignment="1">
      <alignment vertical="center"/>
    </xf>
    <xf numFmtId="0" fontId="9" fillId="2" borderId="0" xfId="0" applyFont="1" applyFill="1" applyAlignment="1">
      <alignment vertical="center" wrapText="1"/>
    </xf>
    <xf numFmtId="0" fontId="11" fillId="2" borderId="0" xfId="0" applyFont="1" applyFill="1" applyAlignment="1">
      <alignment horizontal="right" indent="1"/>
    </xf>
    <xf numFmtId="0" fontId="34" fillId="0" borderId="0" xfId="0" applyFont="1"/>
    <xf numFmtId="49" fontId="34" fillId="2" borderId="9" xfId="0" applyNumberFormat="1" applyFont="1" applyFill="1" applyBorder="1" applyAlignment="1">
      <alignment horizontal="center" vertical="center"/>
    </xf>
    <xf numFmtId="49" fontId="34" fillId="2" borderId="3" xfId="0" applyNumberFormat="1" applyFont="1" applyFill="1" applyBorder="1" applyAlignment="1">
      <alignment horizontal="center" vertical="center"/>
    </xf>
    <xf numFmtId="0" fontId="34" fillId="2" borderId="0" xfId="0" applyFont="1" applyFill="1"/>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xf>
    <xf numFmtId="0" fontId="34" fillId="0" borderId="0" xfId="0" applyFont="1" applyAlignment="1">
      <alignment horizontal="center"/>
    </xf>
    <xf numFmtId="0" fontId="9" fillId="3" borderId="0" xfId="0" applyFont="1" applyFill="1"/>
    <xf numFmtId="0" fontId="10" fillId="3" borderId="0" xfId="0" applyFont="1" applyFill="1"/>
    <xf numFmtId="0" fontId="38" fillId="2" borderId="28" xfId="3" applyFont="1" applyFill="1" applyBorder="1" applyAlignment="1">
      <alignment horizontal="center" wrapText="1"/>
    </xf>
    <xf numFmtId="0" fontId="39" fillId="2" borderId="44" xfId="3" applyFont="1" applyFill="1" applyBorder="1" applyAlignment="1">
      <alignment horizontal="center" wrapText="1"/>
    </xf>
    <xf numFmtId="0" fontId="38" fillId="2" borderId="40" xfId="3" applyFont="1" applyFill="1" applyBorder="1" applyAlignment="1">
      <alignment horizontal="center" wrapText="1"/>
    </xf>
    <xf numFmtId="0" fontId="39" fillId="2" borderId="28" xfId="3" applyFont="1" applyFill="1" applyBorder="1" applyAlignment="1">
      <alignment horizontal="center" wrapText="1"/>
    </xf>
    <xf numFmtId="0" fontId="4" fillId="2" borderId="5" xfId="0" applyFont="1" applyFill="1" applyBorder="1"/>
    <xf numFmtId="0" fontId="38" fillId="2" borderId="40" xfId="3" applyFont="1" applyFill="1" applyBorder="1" applyAlignment="1">
      <alignment horizontal="center" vertical="center" wrapText="1"/>
    </xf>
    <xf numFmtId="0" fontId="39" fillId="2" borderId="9" xfId="3" applyFont="1" applyFill="1" applyBorder="1" applyAlignment="1">
      <alignment horizontal="center" vertical="center" wrapText="1"/>
    </xf>
    <xf numFmtId="0" fontId="22" fillId="2" borderId="0" xfId="2" applyFont="1" applyFill="1" applyBorder="1" applyAlignment="1">
      <alignment horizontal="center"/>
    </xf>
    <xf numFmtId="0" fontId="22" fillId="2" borderId="0" xfId="2" applyFont="1" applyFill="1" applyBorder="1" applyAlignment="1">
      <alignment horizontal="center" vertical="top"/>
    </xf>
    <xf numFmtId="0" fontId="4" fillId="2" borderId="14" xfId="0" applyFont="1" applyFill="1" applyBorder="1" applyAlignment="1">
      <alignment horizontal="center"/>
    </xf>
    <xf numFmtId="0" fontId="5" fillId="2" borderId="14" xfId="0" applyFont="1" applyFill="1" applyBorder="1" applyAlignment="1">
      <alignment horizontal="center"/>
    </xf>
    <xf numFmtId="49" fontId="5" fillId="2" borderId="13" xfId="4"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0" fontId="5" fillId="2" borderId="0" xfId="2" applyFont="1" applyFill="1" applyBorder="1"/>
    <xf numFmtId="0" fontId="24" fillId="2" borderId="0" xfId="2" applyFont="1" applyFill="1" applyBorder="1"/>
    <xf numFmtId="0" fontId="23" fillId="2" borderId="0" xfId="2" applyFont="1" applyFill="1" applyBorder="1"/>
    <xf numFmtId="0" fontId="11" fillId="2" borderId="0" xfId="0" applyFont="1" applyFill="1" applyBorder="1" applyAlignment="1">
      <alignment horizontal="center"/>
    </xf>
    <xf numFmtId="0" fontId="11" fillId="2" borderId="0" xfId="0" applyFont="1" applyFill="1" applyBorder="1"/>
    <xf numFmtId="0" fontId="5" fillId="2" borderId="0" xfId="0" applyFont="1" applyFill="1" applyBorder="1" applyAlignment="1">
      <alignment horizontal="left"/>
    </xf>
    <xf numFmtId="0" fontId="5" fillId="2" borderId="0" xfId="2" applyFont="1" applyFill="1" applyBorder="1" applyAlignment="1">
      <alignment horizontal="center"/>
    </xf>
    <xf numFmtId="0" fontId="5" fillId="2" borderId="0" xfId="0" applyFont="1" applyFill="1" applyBorder="1"/>
    <xf numFmtId="0" fontId="34" fillId="2" borderId="0" xfId="0" applyFont="1" applyFill="1" applyBorder="1"/>
    <xf numFmtId="0" fontId="32" fillId="2" borderId="0" xfId="2" applyFont="1" applyFill="1" applyBorder="1" applyAlignment="1">
      <alignment horizontal="center" vertical="top"/>
    </xf>
    <xf numFmtId="0" fontId="9" fillId="2" borderId="0" xfId="0" applyFont="1" applyFill="1" applyBorder="1" applyAlignment="1">
      <alignment horizontal="left"/>
    </xf>
    <xf numFmtId="49" fontId="47" fillId="3" borderId="24" xfId="3" applyNumberFormat="1" applyFont="1" applyFill="1" applyBorder="1" applyAlignment="1">
      <alignment horizontal="center" wrapText="1"/>
    </xf>
    <xf numFmtId="0" fontId="46" fillId="3" borderId="4" xfId="3" applyFont="1" applyFill="1" applyBorder="1" applyAlignment="1">
      <alignment horizontal="center" wrapText="1"/>
    </xf>
    <xf numFmtId="0" fontId="47" fillId="3" borderId="23" xfId="3" applyFont="1" applyFill="1" applyBorder="1" applyAlignment="1">
      <alignment horizontal="center" wrapText="1"/>
    </xf>
    <xf numFmtId="0" fontId="46" fillId="3" borderId="1" xfId="3" applyFont="1" applyFill="1" applyBorder="1" applyAlignment="1">
      <alignment horizontal="center" wrapText="1"/>
    </xf>
    <xf numFmtId="4" fontId="38" fillId="2" borderId="17" xfId="3" applyNumberFormat="1" applyFont="1" applyFill="1" applyBorder="1" applyAlignment="1">
      <alignment horizontal="center" vertical="center" wrapText="1"/>
    </xf>
    <xf numFmtId="4" fontId="38" fillId="2" borderId="21" xfId="3" applyNumberFormat="1" applyFont="1" applyFill="1" applyBorder="1" applyAlignment="1">
      <alignment horizontal="center" vertical="center" wrapText="1"/>
    </xf>
    <xf numFmtId="4" fontId="38" fillId="2" borderId="18" xfId="3" applyNumberFormat="1" applyFont="1" applyFill="1" applyBorder="1" applyAlignment="1">
      <alignment horizontal="center" vertical="center" wrapText="1"/>
    </xf>
    <xf numFmtId="4" fontId="38" fillId="2" borderId="1" xfId="3" applyNumberFormat="1" applyFont="1" applyFill="1" applyBorder="1" applyAlignment="1">
      <alignment horizontal="center" vertical="center" wrapText="1"/>
    </xf>
    <xf numFmtId="4" fontId="38" fillId="2" borderId="9" xfId="3" applyNumberFormat="1" applyFont="1" applyFill="1" applyBorder="1" applyAlignment="1">
      <alignment horizontal="center" vertical="center" wrapText="1"/>
    </xf>
    <xf numFmtId="4" fontId="38" fillId="2" borderId="19" xfId="3" applyNumberFormat="1" applyFont="1" applyFill="1" applyBorder="1" applyAlignment="1">
      <alignment horizontal="center" vertical="center" wrapText="1"/>
    </xf>
    <xf numFmtId="4" fontId="46" fillId="3" borderId="4" xfId="3" applyNumberFormat="1" applyFont="1" applyFill="1" applyBorder="1" applyAlignment="1">
      <alignment horizontal="center" vertical="center" wrapText="1"/>
    </xf>
    <xf numFmtId="4" fontId="49" fillId="2" borderId="4" xfId="3" applyNumberFormat="1" applyFont="1" applyFill="1" applyBorder="1" applyAlignment="1">
      <alignment horizontal="center" vertical="center" wrapText="1"/>
    </xf>
    <xf numFmtId="4" fontId="38" fillId="2" borderId="2" xfId="3" applyNumberFormat="1" applyFont="1" applyFill="1" applyBorder="1" applyAlignment="1">
      <alignment horizontal="center" vertical="center" wrapText="1"/>
    </xf>
    <xf numFmtId="4" fontId="38" fillId="0" borderId="4" xfId="3" applyNumberFormat="1" applyFont="1" applyBorder="1" applyAlignment="1">
      <alignment horizontal="center" vertical="center" wrapText="1"/>
    </xf>
    <xf numFmtId="4" fontId="38" fillId="0" borderId="9" xfId="3" applyNumberFormat="1" applyFont="1" applyBorder="1" applyAlignment="1">
      <alignment horizontal="center" vertical="center" wrapText="1"/>
    </xf>
    <xf numFmtId="4" fontId="49" fillId="2" borderId="1" xfId="3" applyNumberFormat="1" applyFont="1" applyFill="1" applyBorder="1" applyAlignment="1">
      <alignment horizontal="center" vertical="center" wrapText="1"/>
    </xf>
    <xf numFmtId="4" fontId="38" fillId="2" borderId="28" xfId="3" applyNumberFormat="1" applyFont="1" applyFill="1" applyBorder="1" applyAlignment="1">
      <alignment horizontal="center" vertical="center" wrapText="1"/>
    </xf>
    <xf numFmtId="4" fontId="38" fillId="2" borderId="40" xfId="3" applyNumberFormat="1" applyFont="1" applyFill="1" applyBorder="1" applyAlignment="1">
      <alignment horizontal="center" vertical="center" wrapText="1"/>
    </xf>
    <xf numFmtId="4" fontId="49" fillId="0" borderId="21" xfId="3" applyNumberFormat="1" applyFont="1" applyBorder="1" applyAlignment="1">
      <alignment horizontal="center" vertical="center" wrapText="1"/>
    </xf>
    <xf numFmtId="4" fontId="49" fillId="0" borderId="1" xfId="3" applyNumberFormat="1" applyFont="1" applyBorder="1" applyAlignment="1">
      <alignment horizontal="center" vertical="center" wrapText="1"/>
    </xf>
    <xf numFmtId="4" fontId="49" fillId="0" borderId="9" xfId="3" applyNumberFormat="1" applyFont="1" applyBorder="1" applyAlignment="1">
      <alignment horizontal="center" vertical="center" wrapText="1"/>
    </xf>
    <xf numFmtId="4" fontId="38" fillId="0" borderId="1" xfId="3" applyNumberFormat="1" applyFont="1" applyBorder="1" applyAlignment="1">
      <alignment horizontal="center" vertical="center" wrapText="1"/>
    </xf>
    <xf numFmtId="4" fontId="46" fillId="3" borderId="1" xfId="3" applyNumberFormat="1" applyFont="1" applyFill="1" applyBorder="1" applyAlignment="1">
      <alignment horizontal="center" vertical="center" wrapText="1"/>
    </xf>
    <xf numFmtId="4" fontId="38" fillId="0" borderId="1" xfId="3" applyNumberFormat="1" applyFont="1" applyFill="1" applyBorder="1" applyAlignment="1">
      <alignment horizontal="center" vertical="center" wrapText="1"/>
    </xf>
    <xf numFmtId="4" fontId="38" fillId="2" borderId="4" xfId="3" applyNumberFormat="1" applyFont="1" applyFill="1" applyBorder="1" applyAlignment="1">
      <alignment horizontal="center" vertical="center" wrapText="1"/>
    </xf>
    <xf numFmtId="4" fontId="36" fillId="2" borderId="12" xfId="0" applyNumberFormat="1" applyFont="1" applyFill="1" applyBorder="1" applyAlignment="1">
      <alignment horizontal="center" vertical="center" wrapText="1"/>
    </xf>
    <xf numFmtId="4" fontId="42" fillId="2" borderId="4" xfId="3" applyNumberFormat="1" applyFont="1" applyFill="1" applyBorder="1" applyAlignment="1">
      <alignment horizontal="center" vertical="center" wrapText="1"/>
    </xf>
    <xf numFmtId="4" fontId="39" fillId="0" borderId="1" xfId="3" applyNumberFormat="1" applyFont="1" applyFill="1" applyBorder="1" applyAlignment="1">
      <alignment horizontal="center" vertical="center" wrapText="1"/>
    </xf>
    <xf numFmtId="4" fontId="36" fillId="0" borderId="9" xfId="0" applyNumberFormat="1" applyFont="1" applyBorder="1" applyAlignment="1">
      <alignment horizontal="center" vertical="center" wrapText="1"/>
    </xf>
    <xf numFmtId="4" fontId="42" fillId="0" borderId="4" xfId="3" applyNumberFormat="1" applyFont="1" applyBorder="1" applyAlignment="1">
      <alignment horizontal="center" vertical="center" wrapText="1"/>
    </xf>
    <xf numFmtId="4" fontId="0" fillId="0" borderId="9" xfId="0" applyNumberFormat="1" applyFont="1" applyBorder="1" applyAlignment="1">
      <alignment horizontal="center" vertical="center" wrapText="1"/>
    </xf>
    <xf numFmtId="4" fontId="36" fillId="2" borderId="9" xfId="0" applyNumberFormat="1" applyFont="1" applyFill="1" applyBorder="1" applyAlignment="1">
      <alignment horizontal="center" vertical="center" wrapText="1"/>
    </xf>
    <xf numFmtId="4" fontId="39" fillId="2" borderId="1" xfId="3" applyNumberFormat="1" applyFont="1" applyFill="1" applyBorder="1" applyAlignment="1">
      <alignment horizontal="center" vertical="center" wrapText="1"/>
    </xf>
    <xf numFmtId="4" fontId="42" fillId="2" borderId="1" xfId="3" applyNumberFormat="1" applyFont="1" applyFill="1" applyBorder="1" applyAlignment="1">
      <alignment horizontal="center" vertical="center" wrapText="1"/>
    </xf>
    <xf numFmtId="0" fontId="39" fillId="3" borderId="23" xfId="3" applyFont="1" applyFill="1" applyBorder="1" applyAlignment="1">
      <alignment horizontal="center" wrapText="1"/>
    </xf>
    <xf numFmtId="0" fontId="38" fillId="3" borderId="1" xfId="3" applyFont="1" applyFill="1" applyBorder="1" applyAlignment="1">
      <alignment horizontal="center" wrapText="1"/>
    </xf>
    <xf numFmtId="4" fontId="42" fillId="3" borderId="1" xfId="3" applyNumberFormat="1" applyFont="1" applyFill="1" applyBorder="1" applyAlignment="1">
      <alignment horizontal="center" vertical="center" wrapText="1"/>
    </xf>
    <xf numFmtId="4" fontId="46" fillId="2" borderId="30" xfId="3" applyNumberFormat="1" applyFont="1" applyFill="1" applyBorder="1" applyAlignment="1">
      <alignment horizontal="center" vertical="center" wrapText="1"/>
    </xf>
    <xf numFmtId="4" fontId="39" fillId="2" borderId="28" xfId="3" applyNumberFormat="1" applyFont="1" applyFill="1" applyBorder="1" applyAlignment="1">
      <alignment horizontal="center" vertical="center" wrapText="1"/>
    </xf>
    <xf numFmtId="49" fontId="5" fillId="2" borderId="1" xfId="0" applyNumberFormat="1" applyFont="1" applyFill="1" applyBorder="1" applyAlignment="1">
      <alignment horizontal="center"/>
    </xf>
    <xf numFmtId="49" fontId="4" fillId="2" borderId="1" xfId="0" applyNumberFormat="1" applyFont="1" applyFill="1" applyBorder="1" applyAlignment="1">
      <alignment horizontal="center" wrapText="1"/>
    </xf>
    <xf numFmtId="49" fontId="5" fillId="2" borderId="25" xfId="0" applyNumberFormat="1" applyFont="1" applyFill="1" applyBorder="1" applyAlignment="1">
      <alignment horizontal="center"/>
    </xf>
    <xf numFmtId="49" fontId="4" fillId="2" borderId="25" xfId="0" applyNumberFormat="1" applyFont="1" applyFill="1" applyBorder="1" applyAlignment="1">
      <alignment horizontal="center"/>
    </xf>
    <xf numFmtId="49" fontId="4" fillId="2" borderId="44" xfId="0" applyNumberFormat="1" applyFont="1" applyFill="1" applyBorder="1" applyAlignment="1">
      <alignment horizontal="center"/>
    </xf>
    <xf numFmtId="49" fontId="5" fillId="2" borderId="31" xfId="0" applyNumberFormat="1" applyFont="1" applyFill="1" applyBorder="1" applyAlignment="1">
      <alignment horizontal="center"/>
    </xf>
    <xf numFmtId="4" fontId="4" fillId="2" borderId="47" xfId="0" applyNumberFormat="1" applyFont="1" applyFill="1" applyBorder="1" applyAlignment="1">
      <alignment horizontal="center"/>
    </xf>
    <xf numFmtId="4" fontId="4" fillId="2" borderId="4" xfId="0" applyNumberFormat="1" applyFont="1" applyFill="1" applyBorder="1" applyAlignment="1">
      <alignment horizontal="center"/>
    </xf>
    <xf numFmtId="4" fontId="26" fillId="2" borderId="19" xfId="0" applyNumberFormat="1" applyFont="1" applyFill="1" applyBorder="1" applyAlignment="1">
      <alignment horizontal="center"/>
    </xf>
    <xf numFmtId="4" fontId="5" fillId="2" borderId="19" xfId="0" applyNumberFormat="1" applyFont="1" applyFill="1" applyBorder="1" applyAlignment="1">
      <alignment horizontal="center"/>
    </xf>
    <xf numFmtId="4" fontId="26" fillId="2" borderId="1" xfId="0" applyNumberFormat="1" applyFont="1" applyFill="1" applyBorder="1" applyAlignment="1">
      <alignment horizontal="center"/>
    </xf>
    <xf numFmtId="4" fontId="4" fillId="2" borderId="1" xfId="0" applyNumberFormat="1" applyFont="1" applyFill="1" applyBorder="1" applyAlignment="1">
      <alignment horizontal="center"/>
    </xf>
    <xf numFmtId="4" fontId="4" fillId="2" borderId="19" xfId="0" applyNumberFormat="1" applyFont="1" applyFill="1" applyBorder="1" applyAlignment="1">
      <alignment horizontal="center"/>
    </xf>
    <xf numFmtId="4" fontId="25" fillId="2" borderId="1" xfId="0" applyNumberFormat="1" applyFont="1" applyFill="1" applyBorder="1" applyAlignment="1">
      <alignment horizontal="center"/>
    </xf>
    <xf numFmtId="4" fontId="4" fillId="2" borderId="28" xfId="0" applyNumberFormat="1" applyFont="1" applyFill="1" applyBorder="1" applyAlignment="1">
      <alignment horizontal="center"/>
    </xf>
    <xf numFmtId="49" fontId="50" fillId="3" borderId="25" xfId="0" applyNumberFormat="1" applyFont="1" applyFill="1" applyBorder="1" applyAlignment="1">
      <alignment horizontal="center"/>
    </xf>
    <xf numFmtId="49" fontId="50" fillId="3" borderId="1" xfId="0" applyNumberFormat="1" applyFont="1" applyFill="1" applyBorder="1" applyAlignment="1">
      <alignment horizontal="center"/>
    </xf>
    <xf numFmtId="4" fontId="50" fillId="3" borderId="1" xfId="0" applyNumberFormat="1" applyFont="1" applyFill="1" applyBorder="1" applyAlignment="1">
      <alignment horizontal="center"/>
    </xf>
    <xf numFmtId="49" fontId="5" fillId="2" borderId="8" xfId="0" applyNumberFormat="1" applyFont="1" applyFill="1" applyBorder="1" applyAlignment="1">
      <alignment vertical="top" wrapText="1"/>
    </xf>
    <xf numFmtId="49" fontId="5" fillId="2" borderId="7" xfId="0" applyNumberFormat="1" applyFont="1" applyFill="1" applyBorder="1" applyAlignment="1">
      <alignment vertical="top" wrapText="1"/>
    </xf>
    <xf numFmtId="4" fontId="52" fillId="2" borderId="1" xfId="0" applyNumberFormat="1" applyFont="1" applyFill="1" applyBorder="1" applyAlignment="1">
      <alignment horizontal="center"/>
    </xf>
    <xf numFmtId="49" fontId="26" fillId="3" borderId="48" xfId="0" applyNumberFormat="1" applyFont="1" applyFill="1" applyBorder="1" applyAlignment="1">
      <alignment horizontal="center"/>
    </xf>
    <xf numFmtId="49" fontId="26" fillId="3" borderId="49" xfId="0" applyNumberFormat="1" applyFont="1" applyFill="1" applyBorder="1" applyAlignment="1">
      <alignment horizontal="center"/>
    </xf>
    <xf numFmtId="4" fontId="26" fillId="3" borderId="49" xfId="0" applyNumberFormat="1" applyFont="1" applyFill="1" applyBorder="1" applyAlignment="1">
      <alignment horizontal="center"/>
    </xf>
    <xf numFmtId="4" fontId="26" fillId="3" borderId="50" xfId="0" applyNumberFormat="1" applyFont="1" applyFill="1" applyBorder="1" applyAlignment="1">
      <alignment horizontal="center"/>
    </xf>
    <xf numFmtId="4" fontId="49" fillId="0" borderId="4" xfId="3" applyNumberFormat="1" applyFont="1" applyBorder="1" applyAlignment="1">
      <alignment horizontal="center" vertical="center" wrapText="1"/>
    </xf>
    <xf numFmtId="4" fontId="49" fillId="2" borderId="28" xfId="3" applyNumberFormat="1" applyFont="1" applyFill="1" applyBorder="1" applyAlignment="1">
      <alignment horizontal="center" vertical="center" wrapText="1"/>
    </xf>
    <xf numFmtId="0" fontId="39" fillId="2" borderId="1" xfId="3"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39" fillId="2" borderId="7" xfId="3" applyFont="1" applyFill="1" applyBorder="1" applyAlignment="1">
      <alignment horizontal="left" wrapText="1" indent="3"/>
    </xf>
    <xf numFmtId="0" fontId="38" fillId="2" borderId="7" xfId="3" applyFont="1" applyFill="1" applyBorder="1" applyAlignment="1">
      <alignment horizontal="left" wrapText="1" indent="3"/>
    </xf>
    <xf numFmtId="0" fontId="39" fillId="2" borderId="7" xfId="3" applyFont="1" applyFill="1" applyBorder="1" applyAlignment="1">
      <alignment horizontal="left" wrapText="1" indent="1"/>
    </xf>
    <xf numFmtId="0" fontId="8" fillId="2" borderId="0" xfId="0" applyFont="1" applyFill="1" applyAlignment="1">
      <alignment horizontal="center" wrapText="1"/>
    </xf>
    <xf numFmtId="0" fontId="0" fillId="2" borderId="0" xfId="0" applyFill="1" applyAlignment="1"/>
    <xf numFmtId="0" fontId="9" fillId="2" borderId="5" xfId="0" applyFont="1" applyFill="1" applyBorder="1" applyAlignment="1">
      <alignment horizontal="center"/>
    </xf>
    <xf numFmtId="0" fontId="0" fillId="2" borderId="5" xfId="0" applyFill="1" applyBorder="1" applyAlignment="1"/>
    <xf numFmtId="0" fontId="15" fillId="2" borderId="0" xfId="0" applyFont="1" applyFill="1" applyBorder="1" applyAlignment="1">
      <alignment horizontal="center" vertical="top" wrapText="1"/>
    </xf>
    <xf numFmtId="0" fontId="8" fillId="2" borderId="0" xfId="0" applyFont="1" applyFill="1" applyBorder="1" applyAlignment="1">
      <alignment horizontal="center" wrapText="1"/>
    </xf>
    <xf numFmtId="0" fontId="0" fillId="2" borderId="0" xfId="0" applyFill="1" applyBorder="1" applyAlignment="1"/>
    <xf numFmtId="0" fontId="39" fillId="2" borderId="1" xfId="3" applyFont="1" applyFill="1" applyBorder="1" applyAlignment="1">
      <alignment horizontal="center" vertical="center" wrapText="1"/>
    </xf>
    <xf numFmtId="0" fontId="38" fillId="2" borderId="1" xfId="3" applyFont="1" applyFill="1" applyBorder="1" applyAlignment="1">
      <alignment horizontal="center" vertical="center" wrapText="1"/>
    </xf>
    <xf numFmtId="0" fontId="38" fillId="2" borderId="7" xfId="3" applyFont="1" applyFill="1" applyBorder="1" applyAlignment="1">
      <alignment horizontal="left" wrapText="1" indent="1"/>
    </xf>
    <xf numFmtId="0" fontId="11" fillId="2" borderId="5" xfId="0" applyFont="1" applyFill="1" applyBorder="1" applyAlignment="1">
      <alignment horizontal="center" wrapText="1"/>
    </xf>
    <xf numFmtId="0" fontId="9" fillId="2" borderId="5" xfId="3" applyFont="1" applyFill="1" applyBorder="1" applyAlignment="1">
      <alignment horizontal="center" wrapText="1"/>
    </xf>
    <xf numFmtId="0" fontId="9" fillId="2" borderId="0" xfId="3" applyFont="1" applyFill="1" applyAlignment="1">
      <alignment horizontal="left"/>
    </xf>
    <xf numFmtId="0" fontId="11" fillId="2" borderId="0" xfId="0" applyFont="1" applyFill="1" applyAlignment="1">
      <alignment horizontal="right" indent="1"/>
    </xf>
    <xf numFmtId="0" fontId="11" fillId="2" borderId="20" xfId="0" applyFont="1" applyFill="1" applyBorder="1" applyAlignment="1">
      <alignment horizontal="right" indent="1"/>
    </xf>
    <xf numFmtId="0" fontId="9" fillId="2" borderId="0" xfId="0" applyFont="1" applyFill="1" applyAlignment="1">
      <alignment horizontal="right" vertical="center" wrapText="1" indent="1"/>
    </xf>
    <xf numFmtId="0" fontId="9" fillId="2" borderId="20" xfId="0" applyFont="1" applyFill="1" applyBorder="1" applyAlignment="1">
      <alignment horizontal="right" vertical="center" wrapText="1" indent="1"/>
    </xf>
    <xf numFmtId="0" fontId="10" fillId="2" borderId="0" xfId="3" applyFont="1" applyFill="1" applyAlignment="1">
      <alignment horizontal="center" vertical="center" wrapText="1"/>
    </xf>
    <xf numFmtId="0" fontId="10" fillId="2" borderId="0" xfId="3" applyFont="1" applyFill="1" applyAlignment="1">
      <alignment horizontal="center" vertical="center"/>
    </xf>
    <xf numFmtId="0" fontId="39" fillId="0" borderId="7" xfId="3" applyFont="1" applyFill="1" applyBorder="1" applyAlignment="1">
      <alignment horizontal="left" wrapText="1" indent="3"/>
    </xf>
    <xf numFmtId="0" fontId="39" fillId="2" borderId="8" xfId="3" applyFont="1" applyFill="1" applyBorder="1" applyAlignment="1">
      <alignment horizontal="center" vertical="center" wrapText="1"/>
    </xf>
    <xf numFmtId="0" fontId="38" fillId="2" borderId="6" xfId="3" applyFont="1" applyFill="1" applyBorder="1" applyAlignment="1">
      <alignment horizontal="center" vertical="center" wrapText="1"/>
    </xf>
    <xf numFmtId="0" fontId="38" fillId="2" borderId="11" xfId="3" applyFont="1" applyFill="1" applyBorder="1" applyAlignment="1">
      <alignment horizontal="center" vertical="center" wrapText="1"/>
    </xf>
    <xf numFmtId="0" fontId="38" fillId="2" borderId="5" xfId="3" applyFont="1" applyFill="1" applyBorder="1" applyAlignment="1">
      <alignment horizontal="center" vertical="center" wrapText="1"/>
    </xf>
    <xf numFmtId="0" fontId="38" fillId="2" borderId="12" xfId="3" applyFont="1" applyFill="1" applyBorder="1" applyAlignment="1">
      <alignment horizontal="center" vertical="center" wrapText="1"/>
    </xf>
    <xf numFmtId="0" fontId="34" fillId="2" borderId="0" xfId="3" applyFont="1" applyFill="1" applyBorder="1" applyAlignment="1">
      <alignment horizontal="justify" wrapText="1"/>
    </xf>
    <xf numFmtId="0" fontId="16" fillId="2" borderId="0" xfId="0" applyFont="1" applyFill="1" applyAlignment="1">
      <alignment horizontal="center"/>
    </xf>
    <xf numFmtId="0" fontId="0" fillId="2" borderId="0" xfId="0" applyFill="1" applyAlignment="1">
      <alignment horizontal="center"/>
    </xf>
    <xf numFmtId="0" fontId="5" fillId="2" borderId="0" xfId="0" applyFont="1" applyFill="1" applyAlignment="1">
      <alignment horizontal="left"/>
    </xf>
    <xf numFmtId="0" fontId="0" fillId="2" borderId="0" xfId="0" applyFill="1" applyAlignment="1">
      <alignment horizontal="left"/>
    </xf>
    <xf numFmtId="0" fontId="34" fillId="2" borderId="0" xfId="3" applyFont="1" applyFill="1" applyBorder="1" applyAlignment="1">
      <alignment horizontal="center" vertical="top"/>
    </xf>
    <xf numFmtId="0" fontId="5" fillId="2" borderId="41" xfId="0" applyFont="1" applyFill="1" applyBorder="1" applyAlignment="1">
      <alignment horizontal="center"/>
    </xf>
    <xf numFmtId="0" fontId="5" fillId="2" borderId="42" xfId="0" applyFont="1" applyFill="1" applyBorder="1" applyAlignment="1">
      <alignment horizontal="center"/>
    </xf>
    <xf numFmtId="0" fontId="39" fillId="2" borderId="5" xfId="3" applyFont="1" applyFill="1" applyBorder="1" applyAlignment="1">
      <alignment horizontal="left" wrapText="1" indent="3"/>
    </xf>
    <xf numFmtId="0" fontId="39" fillId="2" borderId="26" xfId="3" applyFont="1" applyFill="1" applyBorder="1" applyAlignment="1">
      <alignment horizontal="left" wrapText="1" indent="1"/>
    </xf>
    <xf numFmtId="0" fontId="39" fillId="2" borderId="5" xfId="3" applyFont="1" applyFill="1" applyBorder="1" applyAlignment="1">
      <alignment horizontal="left" wrapText="1" indent="1"/>
    </xf>
    <xf numFmtId="0" fontId="39" fillId="2" borderId="7" xfId="3" applyFont="1" applyFill="1" applyBorder="1" applyAlignment="1">
      <alignment horizontal="left" vertical="top" wrapText="1" indent="5"/>
    </xf>
    <xf numFmtId="0" fontId="39" fillId="2" borderId="7" xfId="3" applyFont="1" applyFill="1" applyBorder="1" applyAlignment="1">
      <alignment horizontal="left" wrapText="1" indent="5"/>
    </xf>
    <xf numFmtId="0" fontId="39" fillId="2" borderId="7" xfId="3" applyFont="1" applyFill="1" applyBorder="1" applyAlignment="1">
      <alignment horizontal="left" vertical="center" wrapText="1" indent="3"/>
    </xf>
    <xf numFmtId="0" fontId="39" fillId="2" borderId="26" xfId="3" applyFont="1" applyFill="1" applyBorder="1" applyAlignment="1">
      <alignment horizontal="left" vertical="center" wrapText="1" indent="3"/>
    </xf>
    <xf numFmtId="0" fontId="39" fillId="2" borderId="26" xfId="3" applyFont="1" applyFill="1" applyBorder="1" applyAlignment="1">
      <alignment horizontal="left" wrapText="1" indent="3"/>
    </xf>
    <xf numFmtId="0" fontId="39" fillId="2" borderId="7" xfId="3" applyFont="1" applyFill="1" applyBorder="1" applyAlignment="1">
      <alignment horizontal="left" vertical="top" wrapText="1" indent="3"/>
    </xf>
    <xf numFmtId="0" fontId="47" fillId="2" borderId="7" xfId="3" applyFont="1" applyFill="1" applyBorder="1" applyAlignment="1">
      <alignment wrapText="1"/>
    </xf>
    <xf numFmtId="0" fontId="46" fillId="2" borderId="7" xfId="3" applyFont="1" applyFill="1" applyBorder="1" applyAlignment="1">
      <alignment horizontal="left" wrapText="1"/>
    </xf>
    <xf numFmtId="0" fontId="39" fillId="2" borderId="7" xfId="3" applyFont="1" applyFill="1" applyBorder="1" applyAlignment="1">
      <alignment horizontal="left" wrapText="1"/>
    </xf>
    <xf numFmtId="0" fontId="38" fillId="2" borderId="7" xfId="3" applyFont="1" applyFill="1" applyBorder="1" applyAlignment="1">
      <alignment horizontal="left" wrapText="1"/>
    </xf>
    <xf numFmtId="0" fontId="36" fillId="2" borderId="7" xfId="0" applyFont="1" applyFill="1" applyBorder="1" applyAlignment="1">
      <alignment horizontal="left" wrapText="1"/>
    </xf>
    <xf numFmtId="0" fontId="38" fillId="2" borderId="7" xfId="3" applyFont="1" applyFill="1" applyBorder="1" applyAlignment="1">
      <alignment horizontal="center" vertical="center" wrapText="1"/>
    </xf>
    <xf numFmtId="0" fontId="38" fillId="2" borderId="9" xfId="3" applyFont="1" applyFill="1" applyBorder="1" applyAlignment="1">
      <alignment horizontal="center" vertical="center" wrapText="1"/>
    </xf>
    <xf numFmtId="0" fontId="35" fillId="2" borderId="0" xfId="3" applyFont="1" applyFill="1" applyBorder="1" applyAlignment="1">
      <alignment horizontal="justify" wrapText="1"/>
    </xf>
    <xf numFmtId="0" fontId="38" fillId="2" borderId="45" xfId="3" applyFont="1" applyFill="1" applyBorder="1" applyAlignment="1">
      <alignment horizontal="left" wrapText="1" indent="3"/>
    </xf>
    <xf numFmtId="0" fontId="32" fillId="2" borderId="0" xfId="3" applyFont="1" applyFill="1" applyBorder="1" applyAlignment="1">
      <alignment horizontal="justify" wrapText="1"/>
    </xf>
    <xf numFmtId="0" fontId="38" fillId="2" borderId="7" xfId="3" applyFont="1" applyFill="1" applyBorder="1" applyAlignment="1">
      <alignment horizontal="left" wrapText="1" indent="5"/>
    </xf>
    <xf numFmtId="0" fontId="43" fillId="2" borderId="7" xfId="3" applyFont="1" applyFill="1" applyBorder="1" applyAlignment="1">
      <alignment wrapText="1"/>
    </xf>
    <xf numFmtId="0" fontId="38" fillId="2" borderId="5" xfId="3" applyFont="1" applyFill="1" applyBorder="1" applyAlignment="1">
      <alignment horizontal="left" wrapText="1" indent="3"/>
    </xf>
    <xf numFmtId="0" fontId="18" fillId="2" borderId="6" xfId="3" applyFont="1" applyFill="1" applyBorder="1" applyAlignment="1">
      <alignment horizontal="left" wrapText="1" indent="3"/>
    </xf>
    <xf numFmtId="0" fontId="42" fillId="2" borderId="7" xfId="3" applyFont="1" applyFill="1" applyBorder="1" applyAlignment="1">
      <alignment wrapText="1"/>
    </xf>
    <xf numFmtId="0" fontId="34" fillId="2" borderId="0" xfId="0" applyFont="1" applyFill="1" applyAlignment="1">
      <alignment horizontal="left"/>
    </xf>
    <xf numFmtId="0" fontId="32" fillId="2" borderId="0" xfId="0" applyFont="1" applyFill="1" applyAlignment="1">
      <alignment horizontal="left" wrapText="1"/>
    </xf>
    <xf numFmtId="0" fontId="34" fillId="2" borderId="0" xfId="0" applyFont="1" applyFill="1" applyAlignment="1">
      <alignment horizontal="left" wrapText="1"/>
    </xf>
    <xf numFmtId="49" fontId="5" fillId="2" borderId="1" xfId="0" applyNumberFormat="1" applyFont="1" applyFill="1" applyBorder="1" applyAlignment="1">
      <alignment vertical="top" wrapText="1"/>
    </xf>
    <xf numFmtId="49" fontId="5" fillId="2" borderId="8" xfId="0" applyNumberFormat="1" applyFont="1" applyFill="1" applyBorder="1" applyAlignment="1">
      <alignment vertical="top" wrapText="1"/>
    </xf>
    <xf numFmtId="0" fontId="32" fillId="2" borderId="0" xfId="0" applyFont="1" applyFill="1" applyAlignment="1">
      <alignment horizontal="left"/>
    </xf>
    <xf numFmtId="49" fontId="5" fillId="2" borderId="7" xfId="0" applyNumberFormat="1" applyFont="1" applyFill="1" applyBorder="1" applyAlignment="1">
      <alignment vertical="top" wrapText="1"/>
    </xf>
    <xf numFmtId="49" fontId="4" fillId="2" borderId="11" xfId="0" applyNumberFormat="1" applyFont="1" applyFill="1" applyBorder="1" applyAlignment="1">
      <alignment horizontal="center"/>
    </xf>
    <xf numFmtId="49" fontId="4" fillId="2" borderId="12" xfId="0" applyNumberFormat="1" applyFont="1" applyFill="1" applyBorder="1" applyAlignment="1">
      <alignment horizontal="center"/>
    </xf>
    <xf numFmtId="0" fontId="5" fillId="2" borderId="5" xfId="2" applyFont="1" applyFill="1" applyBorder="1" applyAlignment="1">
      <alignment horizontal="center"/>
    </xf>
    <xf numFmtId="0" fontId="4" fillId="2" borderId="5" xfId="0" applyFont="1" applyFill="1" applyBorder="1" applyAlignment="1">
      <alignment horizontal="center"/>
    </xf>
    <xf numFmtId="0" fontId="9" fillId="2" borderId="39" xfId="0" applyFont="1" applyFill="1" applyBorder="1" applyAlignment="1">
      <alignment horizontal="center"/>
    </xf>
    <xf numFmtId="0" fontId="9" fillId="2" borderId="38" xfId="0" applyFont="1" applyFill="1" applyBorder="1" applyAlignment="1">
      <alignment horizontal="center"/>
    </xf>
    <xf numFmtId="0" fontId="9" fillId="2" borderId="37" xfId="0" applyFont="1" applyFill="1" applyBorder="1" applyAlignment="1">
      <alignment horizontal="center"/>
    </xf>
    <xf numFmtId="0" fontId="9" fillId="2" borderId="46" xfId="0" applyFont="1" applyFill="1" applyBorder="1" applyAlignment="1">
      <alignment horizontal="center" wrapText="1"/>
    </xf>
    <xf numFmtId="0" fontId="9" fillId="2" borderId="5" xfId="0" applyFont="1" applyFill="1" applyBorder="1" applyAlignment="1">
      <alignment horizontal="center" wrapText="1"/>
    </xf>
    <xf numFmtId="0" fontId="32" fillId="2" borderId="0" xfId="2" applyFont="1" applyFill="1" applyBorder="1" applyAlignment="1">
      <alignment horizontal="center" vertical="top"/>
    </xf>
    <xf numFmtId="49" fontId="5" fillId="2" borderId="8" xfId="0" applyNumberFormat="1" applyFont="1" applyFill="1" applyBorder="1" applyAlignment="1">
      <alignment wrapText="1"/>
    </xf>
    <xf numFmtId="49" fontId="5" fillId="2" borderId="7" xfId="0" applyNumberFormat="1" applyFont="1" applyFill="1" applyBorder="1" applyAlignment="1">
      <alignment wrapText="1"/>
    </xf>
    <xf numFmtId="0" fontId="15" fillId="2" borderId="36"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5" fillId="2" borderId="35" xfId="0" applyFont="1" applyFill="1" applyBorder="1" applyAlignment="1">
      <alignment horizontal="left" vertical="top"/>
    </xf>
    <xf numFmtId="49" fontId="5" fillId="2" borderId="5" xfId="0" applyNumberFormat="1" applyFont="1" applyFill="1" applyBorder="1" applyAlignment="1">
      <alignment wrapText="1"/>
    </xf>
    <xf numFmtId="49" fontId="5" fillId="2" borderId="6" xfId="0" applyNumberFormat="1" applyFont="1" applyFill="1" applyBorder="1" applyAlignment="1">
      <alignment vertical="top" wrapText="1"/>
    </xf>
    <xf numFmtId="0" fontId="28" fillId="2" borderId="0" xfId="0" applyFont="1" applyFill="1" applyAlignment="1">
      <alignment horizontal="center" vertical="center"/>
    </xf>
    <xf numFmtId="0" fontId="30" fillId="2" borderId="0" xfId="0" applyFont="1" applyFill="1" applyAlignment="1"/>
    <xf numFmtId="49" fontId="34" fillId="2" borderId="8" xfId="0" applyNumberFormat="1" applyFont="1" applyFill="1" applyBorder="1" applyAlignment="1">
      <alignment horizontal="center" vertical="center"/>
    </xf>
    <xf numFmtId="49" fontId="34" fillId="2" borderId="7" xfId="0" applyNumberFormat="1" applyFont="1" applyFill="1" applyBorder="1" applyAlignment="1">
      <alignment horizontal="center" vertical="center"/>
    </xf>
    <xf numFmtId="49" fontId="34" fillId="2" borderId="9" xfId="0" applyNumberFormat="1" applyFont="1" applyFill="1" applyBorder="1" applyAlignment="1">
      <alignment horizontal="center" vertical="center"/>
    </xf>
    <xf numFmtId="49" fontId="26" fillId="2" borderId="8" xfId="0" applyNumberFormat="1" applyFont="1" applyFill="1" applyBorder="1" applyAlignment="1">
      <alignment wrapText="1"/>
    </xf>
    <xf numFmtId="49" fontId="26" fillId="2" borderId="7" xfId="0" applyNumberFormat="1" applyFont="1" applyFill="1" applyBorder="1" applyAlignment="1">
      <alignment wrapText="1"/>
    </xf>
    <xf numFmtId="49" fontId="5" fillId="2" borderId="8" xfId="0" applyNumberFormat="1" applyFont="1" applyFill="1" applyBorder="1" applyAlignment="1">
      <alignment vertical="center" wrapText="1"/>
    </xf>
    <xf numFmtId="49" fontId="5" fillId="2" borderId="7" xfId="0" applyNumberFormat="1" applyFont="1" applyFill="1" applyBorder="1" applyAlignment="1">
      <alignment vertical="center" wrapText="1"/>
    </xf>
    <xf numFmtId="49" fontId="11" fillId="2" borderId="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2" fontId="5" fillId="2" borderId="8" xfId="0" applyNumberFormat="1" applyFont="1" applyFill="1" applyBorder="1" applyAlignment="1">
      <alignment vertical="center" wrapText="1"/>
    </xf>
    <xf numFmtId="2" fontId="5" fillId="2" borderId="7" xfId="0" applyNumberFormat="1" applyFont="1" applyFill="1" applyBorder="1" applyAlignment="1">
      <alignment vertical="center" wrapText="1"/>
    </xf>
  </cellXfs>
  <cellStyles count="5">
    <cellStyle name="Обычный" xfId="0" builtinId="0"/>
    <cellStyle name="Обычный 2" xfId="1"/>
    <cellStyle name="Обычный 2 2" xfId="2"/>
    <cellStyle name="Обычный 2 2 2" xfId="3"/>
    <cellStyle name="Обычный_2002год"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IG129"/>
  <sheetViews>
    <sheetView showGridLines="0" tabSelected="1" view="pageBreakPreview" topLeftCell="F7" zoomScaleSheetLayoutView="100" workbookViewId="0">
      <selection activeCell="I6" sqref="I6:K6"/>
    </sheetView>
  </sheetViews>
  <sheetFormatPr defaultColWidth="8.85546875" defaultRowHeight="15"/>
  <cols>
    <col min="1" max="1" width="3.5703125" style="1" customWidth="1"/>
    <col min="2" max="2" width="15.42578125" style="10" customWidth="1"/>
    <col min="3" max="3" width="18.140625" style="10" customWidth="1"/>
    <col min="4" max="4" width="16" style="10" customWidth="1"/>
    <col min="5" max="5" width="47.85546875" style="10" customWidth="1"/>
    <col min="6" max="6" width="10.7109375" style="8" customWidth="1"/>
    <col min="7" max="7" width="15.7109375" style="1" customWidth="1"/>
    <col min="8" max="8" width="15.85546875" style="1" customWidth="1"/>
    <col min="9" max="9" width="14.5703125" style="1" customWidth="1"/>
    <col min="10" max="10" width="16.42578125" style="1" customWidth="1"/>
    <col min="11" max="11" width="19" style="1" customWidth="1"/>
    <col min="12" max="12" width="18" style="1" customWidth="1"/>
    <col min="13" max="13" width="14.85546875" style="1" customWidth="1"/>
    <col min="14" max="16384" width="8.85546875" style="1"/>
  </cols>
  <sheetData>
    <row r="1" spans="2:11" ht="14.25" customHeight="1">
      <c r="G1" s="9"/>
      <c r="H1" s="9"/>
      <c r="I1" s="216" t="s">
        <v>169</v>
      </c>
      <c r="J1" s="216"/>
      <c r="K1" s="217"/>
    </row>
    <row r="2" spans="2:11" ht="15.75" customHeight="1">
      <c r="G2" s="9"/>
      <c r="H2" s="9"/>
      <c r="I2" s="218" t="s">
        <v>230</v>
      </c>
      <c r="J2" s="218"/>
      <c r="K2" s="219"/>
    </row>
    <row r="3" spans="2:11" ht="12" customHeight="1">
      <c r="G3" s="9"/>
      <c r="H3" s="9"/>
      <c r="I3" s="220" t="s">
        <v>143</v>
      </c>
      <c r="J3" s="220"/>
      <c r="K3" s="217"/>
    </row>
    <row r="4" spans="2:11" ht="12" customHeight="1">
      <c r="G4" s="9"/>
      <c r="H4" s="9"/>
      <c r="I4" s="218" t="s">
        <v>245</v>
      </c>
      <c r="J4" s="218"/>
      <c r="K4" s="219"/>
    </row>
    <row r="5" spans="2:11" ht="12" customHeight="1">
      <c r="G5" s="9"/>
      <c r="H5" s="9"/>
      <c r="I5" s="220" t="s">
        <v>20</v>
      </c>
      <c r="J5" s="220"/>
      <c r="K5" s="217"/>
    </row>
    <row r="6" spans="2:11" ht="33.75" customHeight="1">
      <c r="G6" s="9"/>
      <c r="H6" s="9"/>
      <c r="I6" s="221" t="s">
        <v>296</v>
      </c>
      <c r="J6" s="221"/>
      <c r="K6" s="222"/>
    </row>
    <row r="7" spans="2:11" ht="12" customHeight="1">
      <c r="G7" s="9"/>
      <c r="H7" s="9"/>
      <c r="I7" s="220" t="s">
        <v>28</v>
      </c>
      <c r="J7" s="220"/>
      <c r="K7" s="217"/>
    </row>
    <row r="8" spans="2:11" ht="16.5" customHeight="1">
      <c r="G8" s="9"/>
      <c r="H8" s="9"/>
      <c r="I8" s="221" t="s">
        <v>292</v>
      </c>
      <c r="J8" s="221"/>
      <c r="K8" s="243"/>
    </row>
    <row r="9" spans="2:11" ht="8.25" customHeight="1">
      <c r="G9" s="9"/>
      <c r="H9" s="9"/>
      <c r="I9" s="221"/>
      <c r="J9" s="217"/>
      <c r="K9" s="217"/>
    </row>
    <row r="10" spans="2:11" ht="21" customHeight="1">
      <c r="B10" s="242" t="s">
        <v>141</v>
      </c>
      <c r="C10" s="243"/>
      <c r="D10" s="243"/>
      <c r="E10" s="243"/>
      <c r="F10" s="243"/>
      <c r="G10" s="243"/>
      <c r="H10" s="243"/>
      <c r="I10" s="243"/>
      <c r="J10" s="243"/>
      <c r="K10" s="59"/>
    </row>
    <row r="11" spans="2:11" ht="19.5" customHeight="1" thickBot="1">
      <c r="B11" s="242" t="s">
        <v>284</v>
      </c>
      <c r="C11" s="243"/>
      <c r="D11" s="243"/>
      <c r="E11" s="243"/>
      <c r="F11" s="243"/>
      <c r="G11" s="243"/>
      <c r="H11" s="243"/>
      <c r="I11" s="243"/>
      <c r="J11" s="243"/>
      <c r="K11" s="69" t="s">
        <v>11</v>
      </c>
    </row>
    <row r="12" spans="2:11" ht="15.75" customHeight="1">
      <c r="B12" s="18"/>
      <c r="C12" s="18"/>
      <c r="D12" s="18"/>
      <c r="E12" s="244" t="s">
        <v>293</v>
      </c>
      <c r="F12" s="245"/>
      <c r="G12" s="245"/>
      <c r="H12" s="245"/>
      <c r="I12" s="70"/>
      <c r="J12" s="71" t="s">
        <v>12</v>
      </c>
      <c r="K12" s="132" t="s">
        <v>294</v>
      </c>
    </row>
    <row r="13" spans="2:11" ht="14.25" customHeight="1">
      <c r="B13" s="116"/>
      <c r="C13" s="117"/>
      <c r="D13" s="106"/>
      <c r="E13" s="106"/>
      <c r="F13" s="106"/>
      <c r="G13" s="106"/>
      <c r="H13" s="106"/>
      <c r="I13" s="229" t="s">
        <v>13</v>
      </c>
      <c r="J13" s="230"/>
      <c r="K13" s="21"/>
    </row>
    <row r="14" spans="2:11" ht="15.75" customHeight="1">
      <c r="B14" s="72"/>
      <c r="C14" s="72"/>
      <c r="D14" s="72"/>
      <c r="E14" s="72"/>
      <c r="F14" s="72"/>
      <c r="G14" s="72"/>
      <c r="H14" s="72"/>
      <c r="I14" s="72"/>
      <c r="J14" s="73" t="s">
        <v>14</v>
      </c>
      <c r="K14" s="130">
        <v>108003350</v>
      </c>
    </row>
    <row r="15" spans="2:11" ht="30.75" customHeight="1">
      <c r="B15" s="72" t="s">
        <v>209</v>
      </c>
      <c r="C15" s="226" t="s">
        <v>244</v>
      </c>
      <c r="D15" s="226"/>
      <c r="E15" s="226"/>
      <c r="F15" s="226"/>
      <c r="G15" s="226"/>
      <c r="H15" s="226"/>
      <c r="I15" s="229" t="s">
        <v>15</v>
      </c>
      <c r="J15" s="230"/>
      <c r="K15" s="131">
        <v>10101001</v>
      </c>
    </row>
    <row r="16" spans="2:11" ht="19.5" customHeight="1">
      <c r="B16" s="228" t="s">
        <v>174</v>
      </c>
      <c r="C16" s="228"/>
      <c r="D16" s="23"/>
      <c r="E16" s="23"/>
      <c r="F16" s="23"/>
      <c r="G16" s="23"/>
      <c r="H16" s="23"/>
      <c r="I16" s="229" t="s">
        <v>13</v>
      </c>
      <c r="J16" s="230"/>
      <c r="K16" s="22"/>
    </row>
    <row r="17" spans="1:12" ht="39" customHeight="1">
      <c r="B17" s="107" t="s">
        <v>211</v>
      </c>
      <c r="C17" s="23"/>
      <c r="D17" s="227" t="s">
        <v>210</v>
      </c>
      <c r="E17" s="227"/>
      <c r="F17" s="227"/>
      <c r="G17" s="227"/>
      <c r="H17" s="227"/>
      <c r="I17" s="229" t="s">
        <v>18</v>
      </c>
      <c r="J17" s="230"/>
      <c r="K17" s="131">
        <v>903</v>
      </c>
    </row>
    <row r="18" spans="1:12" ht="18.75" customHeight="1">
      <c r="B18" s="107" t="s">
        <v>168</v>
      </c>
      <c r="C18" s="23"/>
      <c r="D18" s="23"/>
      <c r="E18" s="23"/>
      <c r="F18" s="23"/>
      <c r="G18" s="23"/>
      <c r="H18" s="23"/>
      <c r="I18" s="72"/>
      <c r="J18" s="109"/>
      <c r="K18" s="247"/>
    </row>
    <row r="19" spans="1:12" ht="15.75" customHeight="1">
      <c r="B19" s="107"/>
      <c r="C19" s="23"/>
      <c r="D19" s="23"/>
      <c r="E19" s="246" t="s">
        <v>208</v>
      </c>
      <c r="F19" s="246"/>
      <c r="G19" s="246"/>
      <c r="H19" s="23"/>
      <c r="I19" s="23"/>
      <c r="J19" s="74"/>
      <c r="K19" s="248"/>
    </row>
    <row r="20" spans="1:12" ht="15.75" customHeight="1" thickBot="1">
      <c r="B20" s="72" t="s">
        <v>16</v>
      </c>
      <c r="C20" s="72"/>
      <c r="D20" s="72"/>
      <c r="E20" s="72"/>
      <c r="F20" s="72"/>
      <c r="G20" s="72"/>
      <c r="H20" s="108"/>
      <c r="I20" s="231" t="s">
        <v>17</v>
      </c>
      <c r="J20" s="232"/>
      <c r="K20" s="24">
        <v>383</v>
      </c>
    </row>
    <row r="21" spans="1:12" s="2" customFormat="1" ht="15.75" customHeight="1">
      <c r="B21" s="233" t="s">
        <v>32</v>
      </c>
      <c r="C21" s="233"/>
      <c r="D21" s="233"/>
      <c r="E21" s="233"/>
      <c r="F21" s="234"/>
      <c r="G21" s="234"/>
      <c r="H21" s="234"/>
      <c r="I21" s="234"/>
      <c r="J21" s="234"/>
      <c r="K21" s="234"/>
    </row>
    <row r="22" spans="1:12" s="2" customFormat="1" ht="19.5" customHeight="1">
      <c r="A22" s="12"/>
      <c r="B22" s="237" t="s">
        <v>0</v>
      </c>
      <c r="C22" s="237"/>
      <c r="D22" s="237"/>
      <c r="E22" s="238"/>
      <c r="F22" s="223" t="s">
        <v>1</v>
      </c>
      <c r="G22" s="224" t="s">
        <v>176</v>
      </c>
      <c r="H22" s="223" t="s">
        <v>19</v>
      </c>
      <c r="I22" s="223"/>
      <c r="J22" s="223"/>
      <c r="K22" s="236"/>
    </row>
    <row r="23" spans="1:12" s="2" customFormat="1" ht="56.25" customHeight="1">
      <c r="A23" s="12"/>
      <c r="B23" s="239"/>
      <c r="C23" s="239"/>
      <c r="D23" s="239"/>
      <c r="E23" s="240"/>
      <c r="F23" s="223"/>
      <c r="G23" s="224"/>
      <c r="H23" s="211" t="s">
        <v>285</v>
      </c>
      <c r="I23" s="127" t="s">
        <v>286</v>
      </c>
      <c r="J23" s="211" t="s">
        <v>287</v>
      </c>
      <c r="K23" s="75" t="s">
        <v>10</v>
      </c>
    </row>
    <row r="24" spans="1:12" s="66" customFormat="1" ht="14.25" customHeight="1" thickBot="1">
      <c r="A24" s="65"/>
      <c r="B24" s="263">
        <v>1</v>
      </c>
      <c r="C24" s="263"/>
      <c r="D24" s="263"/>
      <c r="E24" s="264"/>
      <c r="F24" s="76">
        <v>2</v>
      </c>
      <c r="G24" s="77">
        <v>3</v>
      </c>
      <c r="H24" s="77">
        <v>4</v>
      </c>
      <c r="I24" s="126">
        <v>5</v>
      </c>
      <c r="J24" s="77">
        <v>6</v>
      </c>
      <c r="K24" s="78">
        <v>7</v>
      </c>
    </row>
    <row r="25" spans="1:12" customFormat="1" ht="17.25" customHeight="1">
      <c r="A25" s="12"/>
      <c r="B25" s="260" t="s">
        <v>177</v>
      </c>
      <c r="C25" s="260"/>
      <c r="D25" s="260"/>
      <c r="E25" s="260"/>
      <c r="F25" s="79" t="s">
        <v>6</v>
      </c>
      <c r="G25" s="80" t="s">
        <v>5</v>
      </c>
      <c r="H25" s="149">
        <v>1153555.6200000001</v>
      </c>
      <c r="I25" s="150">
        <v>0</v>
      </c>
      <c r="J25" s="149">
        <v>0</v>
      </c>
      <c r="K25" s="151" t="s">
        <v>5</v>
      </c>
    </row>
    <row r="26" spans="1:12" s="17" customFormat="1" ht="18" customHeight="1">
      <c r="A26" s="13"/>
      <c r="B26" s="261" t="s">
        <v>178</v>
      </c>
      <c r="C26" s="262"/>
      <c r="D26" s="262"/>
      <c r="E26" s="262"/>
      <c r="F26" s="81" t="s">
        <v>7</v>
      </c>
      <c r="G26" s="82" t="s">
        <v>5</v>
      </c>
      <c r="H26" s="152"/>
      <c r="I26" s="153"/>
      <c r="J26" s="152"/>
      <c r="K26" s="154" t="s">
        <v>5</v>
      </c>
      <c r="L26" s="25"/>
    </row>
    <row r="27" spans="1:12" s="2" customFormat="1">
      <c r="A27" s="12"/>
      <c r="B27" s="259" t="s">
        <v>137</v>
      </c>
      <c r="C27" s="259"/>
      <c r="D27" s="259"/>
      <c r="E27" s="259"/>
      <c r="F27" s="145" t="s">
        <v>33</v>
      </c>
      <c r="G27" s="146" t="s">
        <v>5</v>
      </c>
      <c r="H27" s="155">
        <f>H29+H34+H38+H39+H45+H49</f>
        <v>37429784.75</v>
      </c>
      <c r="I27" s="155">
        <f>I29+I34+I38+I39+I45+I49</f>
        <v>34342938</v>
      </c>
      <c r="J27" s="155">
        <f>J29+J34+J38+J39+J45+J49</f>
        <v>34342938</v>
      </c>
      <c r="K27" s="182" t="s">
        <v>5</v>
      </c>
    </row>
    <row r="28" spans="1:12" s="2" customFormat="1" ht="30.75" customHeight="1">
      <c r="A28" s="12"/>
      <c r="B28" s="215" t="s">
        <v>107</v>
      </c>
      <c r="C28" s="215"/>
      <c r="D28" s="215"/>
      <c r="E28" s="215"/>
      <c r="F28" s="84">
        <v>1100</v>
      </c>
      <c r="G28" s="82">
        <v>120</v>
      </c>
      <c r="H28" s="152">
        <v>0</v>
      </c>
      <c r="I28" s="153">
        <v>0</v>
      </c>
      <c r="J28" s="152">
        <v>0</v>
      </c>
      <c r="K28" s="182" t="s">
        <v>5</v>
      </c>
    </row>
    <row r="29" spans="1:12" s="2" customFormat="1" ht="18.75" customHeight="1">
      <c r="A29" s="12"/>
      <c r="B29" s="225" t="s">
        <v>31</v>
      </c>
      <c r="C29" s="225"/>
      <c r="D29" s="225"/>
      <c r="E29" s="225"/>
      <c r="F29" s="85">
        <v>1200</v>
      </c>
      <c r="G29" s="83">
        <v>130</v>
      </c>
      <c r="H29" s="156">
        <f>H30+H32</f>
        <v>29911462.18</v>
      </c>
      <c r="I29" s="156">
        <f>I30</f>
        <v>28366631.899999999</v>
      </c>
      <c r="J29" s="156">
        <f>J30</f>
        <v>28366631.899999999</v>
      </c>
      <c r="K29" s="182" t="s">
        <v>5</v>
      </c>
    </row>
    <row r="30" spans="1:12" s="2" customFormat="1" ht="28.5" customHeight="1">
      <c r="A30" s="12"/>
      <c r="B30" s="235" t="s">
        <v>246</v>
      </c>
      <c r="C30" s="235"/>
      <c r="D30" s="235"/>
      <c r="E30" s="235"/>
      <c r="F30" s="85">
        <v>1210</v>
      </c>
      <c r="G30" s="86">
        <v>130</v>
      </c>
      <c r="H30" s="157">
        <f>29248553-256501+372101+547309.18</f>
        <v>29911462.18</v>
      </c>
      <c r="I30" s="157">
        <f>23453944+3773185+1139502.9</f>
        <v>28366631.899999999</v>
      </c>
      <c r="J30" s="157">
        <f>23453944+3773185+1139502.9</f>
        <v>28366631.899999999</v>
      </c>
      <c r="K30" s="182" t="s">
        <v>5</v>
      </c>
    </row>
    <row r="31" spans="1:12" s="6" customFormat="1" ht="32.25" customHeight="1">
      <c r="A31" s="13"/>
      <c r="B31" s="213" t="s">
        <v>124</v>
      </c>
      <c r="C31" s="213"/>
      <c r="D31" s="213"/>
      <c r="E31" s="213"/>
      <c r="F31" s="84">
        <v>1220</v>
      </c>
      <c r="G31" s="82">
        <v>130</v>
      </c>
      <c r="H31" s="152">
        <v>0</v>
      </c>
      <c r="I31" s="153">
        <v>0</v>
      </c>
      <c r="J31" s="152">
        <v>0</v>
      </c>
      <c r="K31" s="182" t="s">
        <v>5</v>
      </c>
    </row>
    <row r="32" spans="1:12" s="6" customFormat="1">
      <c r="A32" s="13"/>
      <c r="B32" s="254" t="s">
        <v>108</v>
      </c>
      <c r="C32" s="254"/>
      <c r="D32" s="254"/>
      <c r="E32" s="255"/>
      <c r="F32" s="84">
        <v>1230</v>
      </c>
      <c r="G32" s="82">
        <v>130</v>
      </c>
      <c r="H32" s="152">
        <v>0</v>
      </c>
      <c r="I32" s="153">
        <v>0</v>
      </c>
      <c r="J32" s="152">
        <v>0</v>
      </c>
      <c r="K32" s="182" t="s">
        <v>5</v>
      </c>
      <c r="L32" s="68"/>
    </row>
    <row r="33" spans="1:12" s="2" customFormat="1">
      <c r="A33" s="12"/>
      <c r="B33" s="215" t="s">
        <v>109</v>
      </c>
      <c r="C33" s="215"/>
      <c r="D33" s="215"/>
      <c r="E33" s="250"/>
      <c r="F33" s="85">
        <v>1300</v>
      </c>
      <c r="G33" s="87">
        <v>140</v>
      </c>
      <c r="H33" s="158"/>
      <c r="I33" s="159"/>
      <c r="J33" s="158"/>
      <c r="K33" s="182" t="s">
        <v>5</v>
      </c>
    </row>
    <row r="34" spans="1:12" s="6" customFormat="1">
      <c r="A34" s="13"/>
      <c r="B34" s="215" t="s">
        <v>146</v>
      </c>
      <c r="C34" s="215"/>
      <c r="D34" s="215"/>
      <c r="E34" s="250"/>
      <c r="F34" s="84">
        <v>1400</v>
      </c>
      <c r="G34" s="82">
        <v>150</v>
      </c>
      <c r="H34" s="160">
        <f>H35+H36+H37</f>
        <v>7518322.5699999994</v>
      </c>
      <c r="I34" s="160">
        <f t="shared" ref="I34:J34" si="0">I35+I36+I37</f>
        <v>5976306.0999999996</v>
      </c>
      <c r="J34" s="160">
        <f t="shared" si="0"/>
        <v>5976306.0999999996</v>
      </c>
      <c r="K34" s="182" t="s">
        <v>5</v>
      </c>
    </row>
    <row r="35" spans="1:12" s="6" customFormat="1" ht="29.25" customHeight="1">
      <c r="A35" s="13"/>
      <c r="B35" s="213" t="s">
        <v>135</v>
      </c>
      <c r="C35" s="213"/>
      <c r="D35" s="213"/>
      <c r="E35" s="213"/>
      <c r="F35" s="84">
        <v>1410</v>
      </c>
      <c r="G35" s="82">
        <v>150</v>
      </c>
      <c r="H35" s="152">
        <f>6878056.1-290000+290000+640320-53.53</f>
        <v>7518322.5699999994</v>
      </c>
      <c r="I35" s="152">
        <f>1873200+2499840+141455+248484.1+78120+871895+263312</f>
        <v>5976306.0999999996</v>
      </c>
      <c r="J35" s="152">
        <f>1873200+2499840+141455+248484.1+78120+871895+263312</f>
        <v>5976306.0999999996</v>
      </c>
      <c r="K35" s="182" t="s">
        <v>5</v>
      </c>
    </row>
    <row r="36" spans="1:12" s="6" customFormat="1">
      <c r="A36" s="13"/>
      <c r="B36" s="213" t="s">
        <v>23</v>
      </c>
      <c r="C36" s="213"/>
      <c r="D36" s="213"/>
      <c r="E36" s="213"/>
      <c r="F36" s="84">
        <v>1420</v>
      </c>
      <c r="G36" s="82">
        <v>150</v>
      </c>
      <c r="H36" s="152">
        <v>0</v>
      </c>
      <c r="I36" s="159">
        <v>0</v>
      </c>
      <c r="J36" s="152">
        <v>0</v>
      </c>
      <c r="K36" s="182" t="s">
        <v>5</v>
      </c>
    </row>
    <row r="37" spans="1:12" s="6" customFormat="1" ht="31.5" customHeight="1" thickBot="1">
      <c r="A37" s="13"/>
      <c r="B37" s="213" t="s">
        <v>122</v>
      </c>
      <c r="C37" s="213"/>
      <c r="D37" s="213"/>
      <c r="E37" s="256"/>
      <c r="F37" s="101">
        <v>1430</v>
      </c>
      <c r="G37" s="121">
        <v>150</v>
      </c>
      <c r="H37" s="161">
        <v>0</v>
      </c>
      <c r="I37" s="162">
        <v>0</v>
      </c>
      <c r="J37" s="161">
        <v>0</v>
      </c>
      <c r="K37" s="182" t="s">
        <v>5</v>
      </c>
      <c r="L37" s="68"/>
    </row>
    <row r="38" spans="1:12" s="6" customFormat="1">
      <c r="A38" s="13"/>
      <c r="B38" s="251" t="s">
        <v>106</v>
      </c>
      <c r="C38" s="251"/>
      <c r="D38" s="251"/>
      <c r="E38" s="251"/>
      <c r="F38" s="85">
        <v>1500</v>
      </c>
      <c r="G38" s="83">
        <v>180</v>
      </c>
      <c r="H38" s="156">
        <v>0</v>
      </c>
      <c r="I38" s="163">
        <v>0</v>
      </c>
      <c r="J38" s="156">
        <v>0</v>
      </c>
      <c r="K38" s="182" t="s">
        <v>5</v>
      </c>
    </row>
    <row r="39" spans="1:12" s="2" customFormat="1">
      <c r="A39" s="12"/>
      <c r="B39" s="215" t="s">
        <v>24</v>
      </c>
      <c r="C39" s="215"/>
      <c r="D39" s="215"/>
      <c r="E39" s="215"/>
      <c r="F39" s="88">
        <v>1600</v>
      </c>
      <c r="G39" s="89" t="s">
        <v>5</v>
      </c>
      <c r="H39" s="164">
        <f>H40+H41+H42+H43+H44</f>
        <v>0</v>
      </c>
      <c r="I39" s="165">
        <v>0</v>
      </c>
      <c r="J39" s="164">
        <v>0</v>
      </c>
      <c r="K39" s="182" t="s">
        <v>5</v>
      </c>
      <c r="L39" s="67"/>
    </row>
    <row r="40" spans="1:12" s="2" customFormat="1" ht="33.75" customHeight="1">
      <c r="A40" s="12"/>
      <c r="B40" s="257" t="s">
        <v>152</v>
      </c>
      <c r="C40" s="257"/>
      <c r="D40" s="257"/>
      <c r="E40" s="257"/>
      <c r="F40" s="84">
        <v>1610</v>
      </c>
      <c r="G40" s="90">
        <v>400</v>
      </c>
      <c r="H40" s="166">
        <v>0</v>
      </c>
      <c r="I40" s="159">
        <v>0</v>
      </c>
      <c r="J40" s="166">
        <v>0</v>
      </c>
      <c r="K40" s="182" t="s">
        <v>5</v>
      </c>
      <c r="L40" s="67"/>
    </row>
    <row r="41" spans="1:12" s="2" customFormat="1" ht="30.75" customHeight="1">
      <c r="A41" s="12"/>
      <c r="B41" s="252" t="s">
        <v>110</v>
      </c>
      <c r="C41" s="252"/>
      <c r="D41" s="252"/>
      <c r="E41" s="252"/>
      <c r="F41" s="84">
        <v>1611</v>
      </c>
      <c r="G41" s="90">
        <v>410</v>
      </c>
      <c r="H41" s="166">
        <v>0</v>
      </c>
      <c r="I41" s="159">
        <v>0</v>
      </c>
      <c r="J41" s="166">
        <v>0</v>
      </c>
      <c r="K41" s="182" t="s">
        <v>5</v>
      </c>
    </row>
    <row r="42" spans="1:12" s="2" customFormat="1">
      <c r="A42" s="12"/>
      <c r="B42" s="252" t="s">
        <v>111</v>
      </c>
      <c r="C42" s="252"/>
      <c r="D42" s="252"/>
      <c r="E42" s="252"/>
      <c r="F42" s="84">
        <v>1612</v>
      </c>
      <c r="G42" s="90">
        <v>420</v>
      </c>
      <c r="H42" s="166">
        <v>0</v>
      </c>
      <c r="I42" s="159">
        <v>0</v>
      </c>
      <c r="J42" s="166">
        <v>0</v>
      </c>
      <c r="K42" s="182" t="s">
        <v>5</v>
      </c>
    </row>
    <row r="43" spans="1:12" s="2" customFormat="1">
      <c r="A43" s="12"/>
      <c r="B43" s="252" t="s">
        <v>112</v>
      </c>
      <c r="C43" s="252"/>
      <c r="D43" s="252"/>
      <c r="E43" s="252"/>
      <c r="F43" s="84">
        <v>1613</v>
      </c>
      <c r="G43" s="90">
        <v>430</v>
      </c>
      <c r="H43" s="166">
        <v>0</v>
      </c>
      <c r="I43" s="159">
        <v>0</v>
      </c>
      <c r="J43" s="166">
        <v>0</v>
      </c>
      <c r="K43" s="182" t="s">
        <v>5</v>
      </c>
    </row>
    <row r="44" spans="1:12" s="2" customFormat="1">
      <c r="A44" s="12"/>
      <c r="B44" s="252" t="s">
        <v>113</v>
      </c>
      <c r="C44" s="252"/>
      <c r="D44" s="252"/>
      <c r="E44" s="252"/>
      <c r="F44" s="84">
        <v>1614</v>
      </c>
      <c r="G44" s="90">
        <v>440</v>
      </c>
      <c r="H44" s="166">
        <v>0</v>
      </c>
      <c r="I44" s="159">
        <v>0</v>
      </c>
      <c r="J44" s="166">
        <v>0</v>
      </c>
      <c r="K44" s="182" t="s">
        <v>5</v>
      </c>
    </row>
    <row r="45" spans="1:12" s="2" customFormat="1" ht="17.25" customHeight="1">
      <c r="A45" s="12"/>
      <c r="B45" s="213" t="s">
        <v>147</v>
      </c>
      <c r="C45" s="213"/>
      <c r="D45" s="213"/>
      <c r="E45" s="256"/>
      <c r="F45" s="84">
        <v>1620</v>
      </c>
      <c r="G45" s="82">
        <v>600</v>
      </c>
      <c r="H45" s="164">
        <f>H46+H47+H48</f>
        <v>0</v>
      </c>
      <c r="I45" s="165">
        <v>0</v>
      </c>
      <c r="J45" s="164">
        <v>0</v>
      </c>
      <c r="K45" s="182" t="s">
        <v>5</v>
      </c>
    </row>
    <row r="46" spans="1:12" s="2" customFormat="1" ht="33.75" customHeight="1">
      <c r="A46" s="12"/>
      <c r="B46" s="252" t="s">
        <v>114</v>
      </c>
      <c r="C46" s="252"/>
      <c r="D46" s="252"/>
      <c r="E46" s="252"/>
      <c r="F46" s="84">
        <v>1621</v>
      </c>
      <c r="G46" s="82">
        <v>620</v>
      </c>
      <c r="H46" s="166">
        <v>0</v>
      </c>
      <c r="I46" s="159">
        <v>0</v>
      </c>
      <c r="J46" s="166">
        <v>0</v>
      </c>
      <c r="K46" s="182" t="s">
        <v>5</v>
      </c>
    </row>
    <row r="47" spans="1:12" s="2" customFormat="1" ht="31.5" customHeight="1">
      <c r="A47" s="12"/>
      <c r="B47" s="252" t="s">
        <v>115</v>
      </c>
      <c r="C47" s="252"/>
      <c r="D47" s="252"/>
      <c r="E47" s="252"/>
      <c r="F47" s="84">
        <v>1622</v>
      </c>
      <c r="G47" s="82">
        <v>630</v>
      </c>
      <c r="H47" s="166">
        <v>0</v>
      </c>
      <c r="I47" s="159">
        <v>0</v>
      </c>
      <c r="J47" s="166">
        <v>0</v>
      </c>
      <c r="K47" s="182" t="s">
        <v>5</v>
      </c>
    </row>
    <row r="48" spans="1:12" s="2" customFormat="1" ht="32.25" customHeight="1">
      <c r="A48" s="12"/>
      <c r="B48" s="253" t="s">
        <v>121</v>
      </c>
      <c r="C48" s="253"/>
      <c r="D48" s="253"/>
      <c r="E48" s="253"/>
      <c r="F48" s="84">
        <v>1623</v>
      </c>
      <c r="G48" s="82">
        <v>650</v>
      </c>
      <c r="H48" s="166">
        <v>0</v>
      </c>
      <c r="I48" s="159">
        <v>0</v>
      </c>
      <c r="J48" s="166">
        <v>0</v>
      </c>
      <c r="K48" s="182" t="s">
        <v>5</v>
      </c>
    </row>
    <row r="49" spans="1:241" s="2" customFormat="1" ht="17.25" customHeight="1">
      <c r="A49" s="12"/>
      <c r="B49" s="215" t="s">
        <v>179</v>
      </c>
      <c r="C49" s="215"/>
      <c r="D49" s="215"/>
      <c r="E49" s="215"/>
      <c r="F49" s="84">
        <v>1700</v>
      </c>
      <c r="G49" s="90" t="s">
        <v>5</v>
      </c>
      <c r="H49" s="164">
        <f>H50+H51+H52+H53</f>
        <v>0</v>
      </c>
      <c r="I49" s="165">
        <v>0</v>
      </c>
      <c r="J49" s="164">
        <v>0</v>
      </c>
      <c r="K49" s="182" t="s">
        <v>5</v>
      </c>
    </row>
    <row r="50" spans="1:241" s="6" customFormat="1" ht="30" customHeight="1">
      <c r="A50" s="13"/>
      <c r="B50" s="213" t="s">
        <v>134</v>
      </c>
      <c r="C50" s="213"/>
      <c r="D50" s="213"/>
      <c r="E50" s="213"/>
      <c r="F50" s="84">
        <v>1710</v>
      </c>
      <c r="G50" s="82">
        <v>510</v>
      </c>
      <c r="H50" s="166">
        <v>0</v>
      </c>
      <c r="I50" s="159">
        <v>0</v>
      </c>
      <c r="J50" s="166">
        <v>0</v>
      </c>
      <c r="K50" s="182" t="s">
        <v>5</v>
      </c>
      <c r="L50" s="68"/>
    </row>
    <row r="51" spans="1:241" s="6" customFormat="1" ht="18.75" customHeight="1">
      <c r="A51" s="13"/>
      <c r="B51" s="249" t="s">
        <v>180</v>
      </c>
      <c r="C51" s="249"/>
      <c r="D51" s="249"/>
      <c r="E51" s="249"/>
      <c r="F51" s="84">
        <v>1720</v>
      </c>
      <c r="G51" s="82">
        <v>510</v>
      </c>
      <c r="H51" s="166">
        <v>0</v>
      </c>
      <c r="I51" s="159">
        <v>0</v>
      </c>
      <c r="J51" s="166">
        <v>0</v>
      </c>
      <c r="K51" s="182" t="s">
        <v>5</v>
      </c>
      <c r="L51" s="68"/>
    </row>
    <row r="52" spans="1:241" s="6" customFormat="1">
      <c r="A52" s="13"/>
      <c r="B52" s="213" t="s">
        <v>37</v>
      </c>
      <c r="C52" s="213"/>
      <c r="D52" s="213"/>
      <c r="E52" s="213"/>
      <c r="F52" s="84">
        <v>1730</v>
      </c>
      <c r="G52" s="82">
        <v>640</v>
      </c>
      <c r="H52" s="166">
        <v>0</v>
      </c>
      <c r="I52" s="159">
        <v>0</v>
      </c>
      <c r="J52" s="166">
        <v>0</v>
      </c>
      <c r="K52" s="182" t="s">
        <v>5</v>
      </c>
    </row>
    <row r="53" spans="1:241" s="6" customFormat="1">
      <c r="A53" s="13"/>
      <c r="B53" s="213" t="s">
        <v>40</v>
      </c>
      <c r="C53" s="213"/>
      <c r="D53" s="213"/>
      <c r="E53" s="213"/>
      <c r="F53" s="91">
        <v>1740</v>
      </c>
      <c r="G53" s="92">
        <v>710</v>
      </c>
      <c r="H53" s="166">
        <v>0</v>
      </c>
      <c r="I53" s="159">
        <v>0</v>
      </c>
      <c r="J53" s="166">
        <v>0</v>
      </c>
      <c r="K53" s="182" t="s">
        <v>5</v>
      </c>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row>
    <row r="54" spans="1:241" s="11" customFormat="1">
      <c r="A54" s="14"/>
      <c r="B54" s="258" t="s">
        <v>138</v>
      </c>
      <c r="C54" s="258"/>
      <c r="D54" s="258"/>
      <c r="E54" s="258"/>
      <c r="F54" s="147">
        <v>2000</v>
      </c>
      <c r="G54" s="148" t="s">
        <v>5</v>
      </c>
      <c r="H54" s="167">
        <f>H55+H64+H70+H74+H81+H84</f>
        <v>38583340.370000005</v>
      </c>
      <c r="I54" s="167">
        <f>I55+I64+I70+I74+I81+I84</f>
        <v>34342938</v>
      </c>
      <c r="J54" s="167">
        <f>J55+J64+J70+J74+J81+J84</f>
        <v>34342938</v>
      </c>
      <c r="K54" s="182" t="s">
        <v>5</v>
      </c>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row>
    <row r="55" spans="1:241" s="3" customFormat="1" ht="30.75" customHeight="1">
      <c r="A55" s="14"/>
      <c r="B55" s="215" t="s">
        <v>128</v>
      </c>
      <c r="C55" s="215"/>
      <c r="D55" s="215"/>
      <c r="E55" s="250"/>
      <c r="F55" s="84">
        <v>2100</v>
      </c>
      <c r="G55" s="82" t="s">
        <v>5</v>
      </c>
      <c r="H55" s="178">
        <f>H56+H57+H58+H59+H60+H61+H62+H63</f>
        <v>32596822.609999999</v>
      </c>
      <c r="I55" s="178">
        <f>I56+I57+I58+I59+I60+I61+I62+I63</f>
        <v>32383884</v>
      </c>
      <c r="J55" s="178">
        <f>J56+J57+J58+J59+J60+J61+J62+J63</f>
        <v>32383884</v>
      </c>
      <c r="K55" s="182" t="s">
        <v>5</v>
      </c>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row>
    <row r="56" spans="1:241" s="2" customFormat="1" ht="30" customHeight="1">
      <c r="A56" s="12"/>
      <c r="B56" s="213" t="s">
        <v>27</v>
      </c>
      <c r="C56" s="213"/>
      <c r="D56" s="213"/>
      <c r="E56" s="213"/>
      <c r="F56" s="84">
        <v>2110</v>
      </c>
      <c r="G56" s="89">
        <v>111</v>
      </c>
      <c r="H56" s="166">
        <f>3773185+17847884+871895+60000+190848+1920000</f>
        <v>24663812</v>
      </c>
      <c r="I56" s="159">
        <f>1920000+17847884+190848+60000+3773185+871895</f>
        <v>24663812</v>
      </c>
      <c r="J56" s="166">
        <f>1920000+17847884+190848+60000+4645080</f>
        <v>24663812</v>
      </c>
      <c r="K56" s="182" t="s">
        <v>5</v>
      </c>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row>
    <row r="57" spans="1:241" s="2" customFormat="1" ht="15" customHeight="1">
      <c r="A57" s="12"/>
      <c r="B57" s="213" t="s">
        <v>2</v>
      </c>
      <c r="C57" s="213"/>
      <c r="D57" s="213"/>
      <c r="E57" s="213"/>
      <c r="F57" s="84">
        <v>2120</v>
      </c>
      <c r="G57" s="89">
        <v>112</v>
      </c>
      <c r="H57" s="168">
        <f>0.06+271600</f>
        <v>271600.06</v>
      </c>
      <c r="I57" s="159">
        <v>271600</v>
      </c>
      <c r="J57" s="168">
        <v>271600</v>
      </c>
      <c r="K57" s="182" t="s">
        <v>5</v>
      </c>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row>
    <row r="58" spans="1:241" s="2" customFormat="1" ht="33" customHeight="1">
      <c r="A58" s="12"/>
      <c r="B58" s="213" t="s">
        <v>25</v>
      </c>
      <c r="C58" s="213"/>
      <c r="D58" s="213"/>
      <c r="E58" s="213"/>
      <c r="F58" s="84">
        <v>2130</v>
      </c>
      <c r="G58" s="89">
        <v>113</v>
      </c>
      <c r="H58" s="166">
        <v>0</v>
      </c>
      <c r="I58" s="159">
        <v>0</v>
      </c>
      <c r="J58" s="166">
        <v>0</v>
      </c>
      <c r="K58" s="182" t="s">
        <v>5</v>
      </c>
    </row>
    <row r="59" spans="1:241" s="6" customFormat="1" ht="31.5" customHeight="1">
      <c r="A59" s="13"/>
      <c r="B59" s="213" t="s">
        <v>116</v>
      </c>
      <c r="C59" s="213"/>
      <c r="D59" s="213"/>
      <c r="E59" s="213"/>
      <c r="F59" s="93">
        <v>2140</v>
      </c>
      <c r="G59" s="94">
        <v>119</v>
      </c>
      <c r="H59" s="152">
        <f>1139502+5398431.2+263490.49+191188.85+1500+11755.44+18120+57636.1+579840-53.53</f>
        <v>7661410.5499999998</v>
      </c>
      <c r="I59" s="159">
        <f>579840+5390061+57636.1+18120+1139502.9+263312</f>
        <v>7448472</v>
      </c>
      <c r="J59" s="152">
        <f>579840+5390061+57636.1+18120+1402813.9+1</f>
        <v>7448472</v>
      </c>
      <c r="K59" s="182" t="s">
        <v>5</v>
      </c>
    </row>
    <row r="60" spans="1:241" s="6" customFormat="1">
      <c r="A60" s="13"/>
      <c r="B60" s="213" t="s">
        <v>29</v>
      </c>
      <c r="C60" s="213"/>
      <c r="D60" s="213"/>
      <c r="E60" s="213"/>
      <c r="F60" s="95">
        <v>2150</v>
      </c>
      <c r="G60" s="96">
        <v>131</v>
      </c>
      <c r="H60" s="169">
        <v>0</v>
      </c>
      <c r="I60" s="170">
        <v>0</v>
      </c>
      <c r="J60" s="169">
        <v>0</v>
      </c>
      <c r="K60" s="182" t="s">
        <v>5</v>
      </c>
    </row>
    <row r="61" spans="1:241" s="6" customFormat="1" ht="31.5" customHeight="1">
      <c r="A61" s="13"/>
      <c r="B61" s="213" t="s">
        <v>105</v>
      </c>
      <c r="C61" s="213"/>
      <c r="D61" s="213"/>
      <c r="E61" s="213"/>
      <c r="F61" s="95">
        <v>2160</v>
      </c>
      <c r="G61" s="96">
        <v>133</v>
      </c>
      <c r="H61" s="169">
        <v>0</v>
      </c>
      <c r="I61" s="170">
        <v>0</v>
      </c>
      <c r="J61" s="169">
        <v>0</v>
      </c>
      <c r="K61" s="182" t="s">
        <v>5</v>
      </c>
    </row>
    <row r="62" spans="1:241" s="6" customFormat="1">
      <c r="A62" s="13"/>
      <c r="B62" s="213" t="s">
        <v>30</v>
      </c>
      <c r="C62" s="213"/>
      <c r="D62" s="213"/>
      <c r="E62" s="213"/>
      <c r="F62" s="93">
        <v>2170</v>
      </c>
      <c r="G62" s="94">
        <v>134</v>
      </c>
      <c r="H62" s="169">
        <v>0</v>
      </c>
      <c r="I62" s="170">
        <v>0</v>
      </c>
      <c r="J62" s="169">
        <v>0</v>
      </c>
      <c r="K62" s="182" t="s">
        <v>5</v>
      </c>
    </row>
    <row r="63" spans="1:241" s="6" customFormat="1" ht="31.5" customHeight="1" thickBot="1">
      <c r="A63" s="13"/>
      <c r="B63" s="213" t="s">
        <v>206</v>
      </c>
      <c r="C63" s="213"/>
      <c r="D63" s="213"/>
      <c r="E63" s="256"/>
      <c r="F63" s="122">
        <v>2180</v>
      </c>
      <c r="G63" s="123">
        <v>139</v>
      </c>
      <c r="H63" s="169">
        <v>0</v>
      </c>
      <c r="I63" s="170">
        <v>0</v>
      </c>
      <c r="J63" s="169">
        <v>0</v>
      </c>
      <c r="K63" s="182" t="s">
        <v>5</v>
      </c>
    </row>
    <row r="64" spans="1:241" s="27" customFormat="1">
      <c r="A64" s="26"/>
      <c r="B64" s="251" t="s">
        <v>21</v>
      </c>
      <c r="C64" s="251"/>
      <c r="D64" s="251"/>
      <c r="E64" s="251"/>
      <c r="F64" s="85">
        <v>2200</v>
      </c>
      <c r="G64" s="83">
        <v>300</v>
      </c>
      <c r="H64" s="171">
        <f>H65+H66+H67+H68+H69</f>
        <v>32750</v>
      </c>
      <c r="I64" s="171">
        <f t="shared" ref="I64:J64" si="1">I65+I66+I67+I68+I69</f>
        <v>0</v>
      </c>
      <c r="J64" s="171">
        <f t="shared" si="1"/>
        <v>0</v>
      </c>
      <c r="K64" s="182" t="s">
        <v>5</v>
      </c>
    </row>
    <row r="65" spans="1:16" s="6" customFormat="1" ht="31.5" customHeight="1">
      <c r="A65" s="13"/>
      <c r="B65" s="213" t="s">
        <v>117</v>
      </c>
      <c r="C65" s="213"/>
      <c r="D65" s="213"/>
      <c r="E65" s="213"/>
      <c r="F65" s="84">
        <v>2210</v>
      </c>
      <c r="G65" s="82">
        <v>321</v>
      </c>
      <c r="H65" s="152">
        <v>32750</v>
      </c>
      <c r="I65" s="153">
        <v>0</v>
      </c>
      <c r="J65" s="152">
        <v>0</v>
      </c>
      <c r="K65" s="182" t="s">
        <v>5</v>
      </c>
    </row>
    <row r="66" spans="1:16" s="6" customFormat="1" ht="18" customHeight="1">
      <c r="A66" s="13"/>
      <c r="B66" s="213" t="s">
        <v>205</v>
      </c>
      <c r="C66" s="213"/>
      <c r="D66" s="213"/>
      <c r="E66" s="213"/>
      <c r="F66" s="84">
        <v>2220</v>
      </c>
      <c r="G66" s="82">
        <v>323</v>
      </c>
      <c r="H66" s="152">
        <v>0</v>
      </c>
      <c r="I66" s="153">
        <v>0</v>
      </c>
      <c r="J66" s="152">
        <v>0</v>
      </c>
      <c r="K66" s="182" t="s">
        <v>5</v>
      </c>
    </row>
    <row r="67" spans="1:16" s="2" customFormat="1" ht="31.5" customHeight="1">
      <c r="A67" s="12"/>
      <c r="B67" s="213" t="s">
        <v>45</v>
      </c>
      <c r="C67" s="213"/>
      <c r="D67" s="213"/>
      <c r="E67" s="213"/>
      <c r="F67" s="84">
        <v>2230</v>
      </c>
      <c r="G67" s="90">
        <v>340</v>
      </c>
      <c r="H67" s="152">
        <v>0</v>
      </c>
      <c r="I67" s="153">
        <v>0</v>
      </c>
      <c r="J67" s="152">
        <v>0</v>
      </c>
      <c r="K67" s="182" t="s">
        <v>5</v>
      </c>
    </row>
    <row r="68" spans="1:16" s="2" customFormat="1" ht="44.25" customHeight="1">
      <c r="A68" s="12"/>
      <c r="B68" s="213" t="s">
        <v>26</v>
      </c>
      <c r="C68" s="213"/>
      <c r="D68" s="213"/>
      <c r="E68" s="213"/>
      <c r="F68" s="84">
        <v>2240</v>
      </c>
      <c r="G68" s="90">
        <v>350</v>
      </c>
      <c r="H68" s="152">
        <v>0</v>
      </c>
      <c r="I68" s="153">
        <v>0</v>
      </c>
      <c r="J68" s="152">
        <v>0</v>
      </c>
      <c r="K68" s="182" t="s">
        <v>5</v>
      </c>
    </row>
    <row r="69" spans="1:16" s="2" customFormat="1">
      <c r="A69" s="12"/>
      <c r="B69" s="213" t="s">
        <v>43</v>
      </c>
      <c r="C69" s="213"/>
      <c r="D69" s="213"/>
      <c r="E69" s="213"/>
      <c r="F69" s="84">
        <v>2250</v>
      </c>
      <c r="G69" s="90">
        <v>360</v>
      </c>
      <c r="H69" s="152">
        <v>0</v>
      </c>
      <c r="I69" s="153">
        <v>0</v>
      </c>
      <c r="J69" s="152">
        <v>0</v>
      </c>
      <c r="K69" s="182" t="s">
        <v>5</v>
      </c>
    </row>
    <row r="70" spans="1:16" s="3" customFormat="1">
      <c r="A70" s="14"/>
      <c r="B70" s="215" t="s">
        <v>22</v>
      </c>
      <c r="C70" s="215"/>
      <c r="D70" s="215"/>
      <c r="E70" s="215"/>
      <c r="F70" s="84">
        <v>2300</v>
      </c>
      <c r="G70" s="82">
        <v>850</v>
      </c>
      <c r="H70" s="178">
        <f>H71+H72+H73</f>
        <v>138806.66999999998</v>
      </c>
      <c r="I70" s="178">
        <f>I71+I72+I73</f>
        <v>0</v>
      </c>
      <c r="J70" s="178">
        <f>J71+J72+J73</f>
        <v>0</v>
      </c>
      <c r="K70" s="182" t="s">
        <v>5</v>
      </c>
    </row>
    <row r="71" spans="1:16" s="4" customFormat="1" ht="26.25" customHeight="1">
      <c r="A71" s="15"/>
      <c r="B71" s="214" t="s">
        <v>9</v>
      </c>
      <c r="C71" s="214"/>
      <c r="D71" s="214"/>
      <c r="E71" s="214"/>
      <c r="F71" s="84">
        <v>2310</v>
      </c>
      <c r="G71" s="97">
        <v>851</v>
      </c>
      <c r="H71" s="172">
        <f>398900-293250</f>
        <v>105650</v>
      </c>
      <c r="I71" s="159">
        <v>0</v>
      </c>
      <c r="J71" s="159">
        <v>0</v>
      </c>
      <c r="K71" s="182" t="s">
        <v>5</v>
      </c>
    </row>
    <row r="72" spans="1:16" s="2" customFormat="1" ht="31.5" customHeight="1">
      <c r="A72" s="12"/>
      <c r="B72" s="214" t="s">
        <v>8</v>
      </c>
      <c r="C72" s="214"/>
      <c r="D72" s="214"/>
      <c r="E72" s="214"/>
      <c r="F72" s="84">
        <v>2320</v>
      </c>
      <c r="G72" s="90">
        <v>852</v>
      </c>
      <c r="H72" s="166">
        <v>0</v>
      </c>
      <c r="I72" s="159">
        <v>0</v>
      </c>
      <c r="J72" s="166">
        <v>0</v>
      </c>
      <c r="K72" s="182" t="s">
        <v>5</v>
      </c>
    </row>
    <row r="73" spans="1:16" s="2" customFormat="1">
      <c r="A73" s="12"/>
      <c r="B73" s="214" t="s">
        <v>167</v>
      </c>
      <c r="C73" s="214"/>
      <c r="D73" s="214"/>
      <c r="E73" s="214"/>
      <c r="F73" s="84">
        <v>2330</v>
      </c>
      <c r="G73" s="90">
        <v>853</v>
      </c>
      <c r="H73" s="166">
        <v>33156.67</v>
      </c>
      <c r="I73" s="173">
        <v>0</v>
      </c>
      <c r="J73" s="166">
        <v>0</v>
      </c>
      <c r="K73" s="182" t="s">
        <v>5</v>
      </c>
    </row>
    <row r="74" spans="1:16" s="3" customFormat="1">
      <c r="A74" s="14"/>
      <c r="B74" s="215" t="s">
        <v>34</v>
      </c>
      <c r="C74" s="215"/>
      <c r="D74" s="215"/>
      <c r="E74" s="215"/>
      <c r="F74" s="85">
        <v>2400</v>
      </c>
      <c r="G74" s="83" t="s">
        <v>5</v>
      </c>
      <c r="H74" s="171">
        <f>H75+H76+H77+H78+H79+H80</f>
        <v>0</v>
      </c>
      <c r="I74" s="171">
        <f t="shared" ref="I74:J74" si="2">SUM(I75:I80)</f>
        <v>0</v>
      </c>
      <c r="J74" s="171">
        <f t="shared" si="2"/>
        <v>0</v>
      </c>
      <c r="K74" s="182" t="s">
        <v>5</v>
      </c>
    </row>
    <row r="75" spans="1:16" s="3" customFormat="1" ht="32.25" customHeight="1">
      <c r="A75" s="14"/>
      <c r="B75" s="214" t="s">
        <v>41</v>
      </c>
      <c r="C75" s="214"/>
      <c r="D75" s="214"/>
      <c r="E75" s="214"/>
      <c r="F75" s="84">
        <v>2410</v>
      </c>
      <c r="G75" s="90">
        <v>613</v>
      </c>
      <c r="H75" s="166">
        <v>0</v>
      </c>
      <c r="I75" s="175">
        <v>0</v>
      </c>
      <c r="J75" s="166">
        <v>0</v>
      </c>
      <c r="K75" s="182" t="s">
        <v>5</v>
      </c>
    </row>
    <row r="76" spans="1:16" s="3" customFormat="1">
      <c r="A76" s="14"/>
      <c r="B76" s="214" t="s">
        <v>42</v>
      </c>
      <c r="C76" s="214"/>
      <c r="D76" s="214"/>
      <c r="E76" s="214"/>
      <c r="F76" s="84">
        <v>2420</v>
      </c>
      <c r="G76" s="90">
        <v>623</v>
      </c>
      <c r="H76" s="166">
        <v>0</v>
      </c>
      <c r="I76" s="175">
        <v>0</v>
      </c>
      <c r="J76" s="166">
        <v>0</v>
      </c>
      <c r="K76" s="182" t="s">
        <v>5</v>
      </c>
    </row>
    <row r="77" spans="1:16" s="3" customFormat="1" ht="31.5" customHeight="1">
      <c r="A77" s="14"/>
      <c r="B77" s="214" t="s">
        <v>136</v>
      </c>
      <c r="C77" s="214"/>
      <c r="D77" s="214"/>
      <c r="E77" s="214"/>
      <c r="F77" s="84">
        <v>2430</v>
      </c>
      <c r="G77" s="90">
        <v>634</v>
      </c>
      <c r="H77" s="166">
        <v>0</v>
      </c>
      <c r="I77" s="175">
        <v>0</v>
      </c>
      <c r="J77" s="166">
        <v>0</v>
      </c>
      <c r="K77" s="182" t="s">
        <v>5</v>
      </c>
    </row>
    <row r="78" spans="1:16" s="5" customFormat="1" ht="28.5" customHeight="1">
      <c r="A78" s="16"/>
      <c r="B78" s="214" t="s">
        <v>118</v>
      </c>
      <c r="C78" s="214"/>
      <c r="D78" s="214"/>
      <c r="E78" s="214"/>
      <c r="F78" s="84">
        <v>2440</v>
      </c>
      <c r="G78" s="90">
        <v>814</v>
      </c>
      <c r="H78" s="166">
        <v>0</v>
      </c>
      <c r="I78" s="175">
        <v>0</v>
      </c>
      <c r="J78" s="166">
        <v>0</v>
      </c>
      <c r="K78" s="182" t="s">
        <v>5</v>
      </c>
    </row>
    <row r="79" spans="1:16" s="2" customFormat="1">
      <c r="A79" s="12"/>
      <c r="B79" s="214" t="s">
        <v>3</v>
      </c>
      <c r="C79" s="214"/>
      <c r="D79" s="214"/>
      <c r="E79" s="214"/>
      <c r="F79" s="84">
        <v>2450</v>
      </c>
      <c r="G79" s="90">
        <v>862</v>
      </c>
      <c r="H79" s="166">
        <v>0</v>
      </c>
      <c r="I79" s="175">
        <v>0</v>
      </c>
      <c r="J79" s="166">
        <v>0</v>
      </c>
      <c r="K79" s="182" t="s">
        <v>5</v>
      </c>
    </row>
    <row r="80" spans="1:16" s="2" customFormat="1" ht="31.5" customHeight="1">
      <c r="A80" s="12"/>
      <c r="B80" s="214" t="s">
        <v>4</v>
      </c>
      <c r="C80" s="214"/>
      <c r="D80" s="214"/>
      <c r="E80" s="214"/>
      <c r="F80" s="84">
        <v>2460</v>
      </c>
      <c r="G80" s="90">
        <v>863</v>
      </c>
      <c r="H80" s="166">
        <v>0</v>
      </c>
      <c r="I80" s="175">
        <v>0</v>
      </c>
      <c r="J80" s="166">
        <v>0</v>
      </c>
      <c r="K80" s="182" t="s">
        <v>5</v>
      </c>
      <c r="P80" s="7"/>
    </row>
    <row r="81" spans="1:11" s="3" customFormat="1">
      <c r="A81" s="14"/>
      <c r="B81" s="215" t="s">
        <v>148</v>
      </c>
      <c r="C81" s="215"/>
      <c r="D81" s="215"/>
      <c r="E81" s="215"/>
      <c r="F81" s="84">
        <v>2500</v>
      </c>
      <c r="G81" s="82" t="s">
        <v>5</v>
      </c>
      <c r="H81" s="178">
        <f>H82+H83</f>
        <v>11305.3</v>
      </c>
      <c r="I81" s="178">
        <f t="shared" ref="I81:J81" si="3">I82+I83</f>
        <v>0</v>
      </c>
      <c r="J81" s="178">
        <f t="shared" si="3"/>
        <v>0</v>
      </c>
      <c r="K81" s="182" t="s">
        <v>5</v>
      </c>
    </row>
    <row r="82" spans="1:11" s="2" customFormat="1" ht="47.25" customHeight="1">
      <c r="A82" s="12"/>
      <c r="B82" s="214" t="s">
        <v>119</v>
      </c>
      <c r="C82" s="214"/>
      <c r="D82" s="214"/>
      <c r="E82" s="214"/>
      <c r="F82" s="84">
        <v>2510</v>
      </c>
      <c r="G82" s="98">
        <v>831</v>
      </c>
      <c r="H82" s="166">
        <f>2000+9305.3</f>
        <v>11305.3</v>
      </c>
      <c r="I82" s="159">
        <v>0</v>
      </c>
      <c r="J82" s="166">
        <v>0</v>
      </c>
      <c r="K82" s="182" t="s">
        <v>5</v>
      </c>
    </row>
    <row r="83" spans="1:11" s="2" customFormat="1" ht="47.25" customHeight="1">
      <c r="A83" s="12"/>
      <c r="B83" s="214" t="s">
        <v>125</v>
      </c>
      <c r="C83" s="214"/>
      <c r="D83" s="214"/>
      <c r="E83" s="214"/>
      <c r="F83" s="84">
        <v>2520</v>
      </c>
      <c r="G83" s="98">
        <v>832</v>
      </c>
      <c r="H83" s="166">
        <v>0</v>
      </c>
      <c r="I83" s="159">
        <v>0</v>
      </c>
      <c r="J83" s="166">
        <v>0</v>
      </c>
      <c r="K83" s="182" t="s">
        <v>5</v>
      </c>
    </row>
    <row r="84" spans="1:11" s="3" customFormat="1" ht="17.25" customHeight="1">
      <c r="A84" s="14"/>
      <c r="B84" s="215" t="s">
        <v>181</v>
      </c>
      <c r="C84" s="215"/>
      <c r="D84" s="215"/>
      <c r="E84" s="215"/>
      <c r="F84" s="179">
        <v>2600</v>
      </c>
      <c r="G84" s="180" t="s">
        <v>5</v>
      </c>
      <c r="H84" s="181">
        <f>H85+H86+H87+H103</f>
        <v>5803655.790000001</v>
      </c>
      <c r="I84" s="181">
        <f>I85+I86+I87+I103</f>
        <v>1959054</v>
      </c>
      <c r="J84" s="181">
        <f>J85+J86+J87+J103</f>
        <v>1959054</v>
      </c>
      <c r="K84" s="182" t="s">
        <v>5</v>
      </c>
    </row>
    <row r="85" spans="1:11" s="6" customFormat="1" ht="31.5" customHeight="1">
      <c r="A85" s="13"/>
      <c r="B85" s="214" t="s">
        <v>139</v>
      </c>
      <c r="C85" s="214"/>
      <c r="D85" s="214"/>
      <c r="E85" s="214"/>
      <c r="F85" s="84">
        <v>2610</v>
      </c>
      <c r="G85" s="82">
        <v>241</v>
      </c>
      <c r="H85" s="152">
        <v>0</v>
      </c>
      <c r="I85" s="153">
        <v>0</v>
      </c>
      <c r="J85" s="152">
        <v>0</v>
      </c>
      <c r="K85" s="182" t="s">
        <v>5</v>
      </c>
    </row>
    <row r="86" spans="1:11" s="6" customFormat="1" ht="31.5" customHeight="1">
      <c r="A86" s="13"/>
      <c r="B86" s="214" t="s">
        <v>35</v>
      </c>
      <c r="C86" s="214"/>
      <c r="D86" s="214"/>
      <c r="E86" s="214"/>
      <c r="F86" s="85">
        <v>2620</v>
      </c>
      <c r="G86" s="99">
        <v>243</v>
      </c>
      <c r="H86" s="152">
        <v>104005.82</v>
      </c>
      <c r="I86" s="153">
        <v>0</v>
      </c>
      <c r="J86" s="152">
        <v>0</v>
      </c>
      <c r="K86" s="182" t="s">
        <v>5</v>
      </c>
    </row>
    <row r="87" spans="1:11" s="6" customFormat="1">
      <c r="A87" s="13"/>
      <c r="B87" s="214" t="s">
        <v>149</v>
      </c>
      <c r="C87" s="214"/>
      <c r="D87" s="214"/>
      <c r="E87" s="214"/>
      <c r="F87" s="84">
        <v>2630</v>
      </c>
      <c r="G87" s="100">
        <v>244</v>
      </c>
      <c r="H87" s="181">
        <f>H88+H89+H90+H91+H92+H93+H94+H95+H96+H97+H98+H99+H100+H101</f>
        <v>5093441.82</v>
      </c>
      <c r="I87" s="181">
        <f t="shared" ref="I87:J87" si="4">I88+I89+I90+I91+I92+I93+I94+I95+I96+I97+I98+I99+I100+I101</f>
        <v>1959054</v>
      </c>
      <c r="J87" s="181">
        <f t="shared" si="4"/>
        <v>1959054</v>
      </c>
      <c r="K87" s="182" t="s">
        <v>5</v>
      </c>
    </row>
    <row r="88" spans="1:11" s="6" customFormat="1">
      <c r="A88" s="13"/>
      <c r="B88" s="214" t="s">
        <v>250</v>
      </c>
      <c r="C88" s="214"/>
      <c r="D88" s="214"/>
      <c r="E88" s="214"/>
      <c r="F88" s="84" t="s">
        <v>261</v>
      </c>
      <c r="G88" s="100">
        <v>221</v>
      </c>
      <c r="H88" s="152">
        <f>3772+94999</f>
        <v>98771</v>
      </c>
      <c r="I88" s="152">
        <v>94999</v>
      </c>
      <c r="J88" s="152">
        <v>94999</v>
      </c>
      <c r="K88" s="182" t="s">
        <v>5</v>
      </c>
    </row>
    <row r="89" spans="1:11" s="6" customFormat="1">
      <c r="A89" s="13"/>
      <c r="B89" s="214" t="s">
        <v>251</v>
      </c>
      <c r="C89" s="214"/>
      <c r="D89" s="214"/>
      <c r="E89" s="214"/>
      <c r="F89" s="84" t="s">
        <v>262</v>
      </c>
      <c r="G89" s="100">
        <v>223</v>
      </c>
      <c r="H89" s="152">
        <f>98850+1961.58+67967.06</f>
        <v>168778.64</v>
      </c>
      <c r="I89" s="152">
        <v>0</v>
      </c>
      <c r="J89" s="152">
        <v>0</v>
      </c>
      <c r="K89" s="182" t="s">
        <v>5</v>
      </c>
    </row>
    <row r="90" spans="1:11" s="6" customFormat="1">
      <c r="A90" s="13"/>
      <c r="B90" s="214" t="s">
        <v>277</v>
      </c>
      <c r="C90" s="214"/>
      <c r="D90" s="214"/>
      <c r="E90" s="214"/>
      <c r="F90" s="84" t="s">
        <v>263</v>
      </c>
      <c r="G90" s="100">
        <v>225</v>
      </c>
      <c r="H90" s="152">
        <v>94617.919999999998</v>
      </c>
      <c r="I90" s="152">
        <v>0</v>
      </c>
      <c r="J90" s="152">
        <v>0</v>
      </c>
      <c r="K90" s="182" t="s">
        <v>5</v>
      </c>
    </row>
    <row r="91" spans="1:11" s="6" customFormat="1">
      <c r="A91" s="13"/>
      <c r="B91" s="214" t="s">
        <v>257</v>
      </c>
      <c r="C91" s="214"/>
      <c r="D91" s="214"/>
      <c r="E91" s="214"/>
      <c r="F91" s="84" t="s">
        <v>264</v>
      </c>
      <c r="G91" s="100">
        <v>225</v>
      </c>
      <c r="H91" s="152">
        <v>0</v>
      </c>
      <c r="I91" s="152">
        <v>0</v>
      </c>
      <c r="J91" s="152">
        <v>0</v>
      </c>
      <c r="K91" s="182" t="s">
        <v>5</v>
      </c>
    </row>
    <row r="92" spans="1:11" s="6" customFormat="1">
      <c r="A92" s="13"/>
      <c r="B92" s="214" t="s">
        <v>252</v>
      </c>
      <c r="C92" s="214"/>
      <c r="D92" s="214"/>
      <c r="E92" s="214"/>
      <c r="F92" s="84" t="s">
        <v>265</v>
      </c>
      <c r="G92" s="100">
        <v>226</v>
      </c>
      <c r="H92" s="152">
        <f>347723.41+0.01-290000+290000+13600+640320+378732</f>
        <v>1380375.42</v>
      </c>
      <c r="I92" s="152">
        <v>0</v>
      </c>
      <c r="J92" s="152">
        <v>0</v>
      </c>
      <c r="K92" s="182" t="s">
        <v>5</v>
      </c>
    </row>
    <row r="93" spans="1:11" s="6" customFormat="1">
      <c r="A93" s="13"/>
      <c r="B93" s="214" t="s">
        <v>258</v>
      </c>
      <c r="C93" s="214"/>
      <c r="D93" s="214"/>
      <c r="E93" s="214"/>
      <c r="F93" s="84" t="s">
        <v>266</v>
      </c>
      <c r="G93" s="100">
        <v>227</v>
      </c>
      <c r="H93" s="152">
        <v>0</v>
      </c>
      <c r="I93" s="152">
        <v>0</v>
      </c>
      <c r="J93" s="152">
        <v>0</v>
      </c>
      <c r="K93" s="182" t="s">
        <v>5</v>
      </c>
    </row>
    <row r="94" spans="1:11" s="6" customFormat="1">
      <c r="A94" s="13"/>
      <c r="B94" s="214" t="s">
        <v>253</v>
      </c>
      <c r="C94" s="214"/>
      <c r="D94" s="214"/>
      <c r="E94" s="214"/>
      <c r="F94" s="84" t="s">
        <v>267</v>
      </c>
      <c r="G94" s="100">
        <v>310</v>
      </c>
      <c r="H94" s="152">
        <f>121000</f>
        <v>121000</v>
      </c>
      <c r="I94" s="152">
        <v>121000</v>
      </c>
      <c r="J94" s="152">
        <v>121000</v>
      </c>
      <c r="K94" s="182" t="s">
        <v>5</v>
      </c>
    </row>
    <row r="95" spans="1:11" s="6" customFormat="1">
      <c r="A95" s="13"/>
      <c r="B95" s="214" t="s">
        <v>254</v>
      </c>
      <c r="C95" s="214"/>
      <c r="D95" s="214"/>
      <c r="E95" s="214"/>
      <c r="F95" s="84" t="s">
        <v>268</v>
      </c>
      <c r="G95" s="100">
        <v>340</v>
      </c>
      <c r="H95" s="152">
        <v>0</v>
      </c>
      <c r="I95" s="152">
        <v>0</v>
      </c>
      <c r="J95" s="152">
        <v>0</v>
      </c>
      <c r="K95" s="182" t="s">
        <v>5</v>
      </c>
    </row>
    <row r="96" spans="1:11" s="6" customFormat="1">
      <c r="A96" s="13"/>
      <c r="B96" s="214" t="s">
        <v>255</v>
      </c>
      <c r="C96" s="214"/>
      <c r="D96" s="214"/>
      <c r="E96" s="214"/>
      <c r="F96" s="84" t="s">
        <v>278</v>
      </c>
      <c r="G96" s="100">
        <v>342</v>
      </c>
      <c r="H96" s="152">
        <f>18373+579000+420600+1932845.84</f>
        <v>2950818.84</v>
      </c>
      <c r="I96" s="152">
        <f>420600+1181000</f>
        <v>1601600</v>
      </c>
      <c r="J96" s="152">
        <f>420600+1181000</f>
        <v>1601600</v>
      </c>
      <c r="K96" s="182" t="s">
        <v>5</v>
      </c>
    </row>
    <row r="97" spans="1:11" s="6" customFormat="1">
      <c r="A97" s="13"/>
      <c r="B97" s="214" t="s">
        <v>259</v>
      </c>
      <c r="C97" s="214"/>
      <c r="D97" s="214"/>
      <c r="E97" s="214"/>
      <c r="F97" s="84" t="s">
        <v>279</v>
      </c>
      <c r="G97" s="100">
        <v>342</v>
      </c>
      <c r="H97" s="152">
        <v>141455</v>
      </c>
      <c r="I97" s="152">
        <v>141455</v>
      </c>
      <c r="J97" s="152">
        <v>141455</v>
      </c>
      <c r="K97" s="182" t="s">
        <v>5</v>
      </c>
    </row>
    <row r="98" spans="1:11" s="6" customFormat="1">
      <c r="A98" s="13"/>
      <c r="B98" s="214" t="s">
        <v>256</v>
      </c>
      <c r="C98" s="214"/>
      <c r="D98" s="214"/>
      <c r="E98" s="214"/>
      <c r="F98" s="84" t="s">
        <v>269</v>
      </c>
      <c r="G98" s="100">
        <v>343</v>
      </c>
      <c r="H98" s="152">
        <f>99000+38625</f>
        <v>137625</v>
      </c>
      <c r="I98" s="152">
        <v>0</v>
      </c>
      <c r="J98" s="152">
        <v>0</v>
      </c>
      <c r="K98" s="182" t="s">
        <v>5</v>
      </c>
    </row>
    <row r="99" spans="1:11" s="6" customFormat="1">
      <c r="A99" s="13"/>
      <c r="B99" s="214" t="s">
        <v>276</v>
      </c>
      <c r="C99" s="214"/>
      <c r="D99" s="214"/>
      <c r="E99" s="214"/>
      <c r="F99" s="84" t="s">
        <v>270</v>
      </c>
      <c r="G99" s="100">
        <v>346</v>
      </c>
      <c r="H99" s="152">
        <v>0</v>
      </c>
      <c r="I99" s="152">
        <v>0</v>
      </c>
      <c r="J99" s="152">
        <v>0</v>
      </c>
      <c r="K99" s="182" t="s">
        <v>5</v>
      </c>
    </row>
    <row r="100" spans="1:11" s="6" customFormat="1">
      <c r="A100" s="13"/>
      <c r="B100" s="214" t="s">
        <v>260</v>
      </c>
      <c r="C100" s="214"/>
      <c r="D100" s="214"/>
      <c r="E100" s="214"/>
      <c r="F100" s="84" t="s">
        <v>271</v>
      </c>
      <c r="G100" s="100">
        <v>346</v>
      </c>
      <c r="H100" s="152">
        <v>0</v>
      </c>
      <c r="I100" s="152">
        <v>0</v>
      </c>
      <c r="J100" s="152">
        <v>0</v>
      </c>
      <c r="K100" s="182" t="s">
        <v>5</v>
      </c>
    </row>
    <row r="101" spans="1:11" s="6" customFormat="1">
      <c r="A101" s="13"/>
      <c r="B101" s="214" t="s">
        <v>281</v>
      </c>
      <c r="C101" s="214"/>
      <c r="D101" s="214"/>
      <c r="E101" s="214"/>
      <c r="F101" s="84" t="s">
        <v>280</v>
      </c>
      <c r="G101" s="100">
        <v>349</v>
      </c>
      <c r="H101" s="152">
        <v>0</v>
      </c>
      <c r="I101" s="152">
        <v>0</v>
      </c>
      <c r="J101" s="152">
        <v>0</v>
      </c>
      <c r="K101" s="182" t="s">
        <v>5</v>
      </c>
    </row>
    <row r="102" spans="1:11" s="6" customFormat="1" ht="31.5" customHeight="1">
      <c r="A102" s="13"/>
      <c r="B102" s="214" t="s">
        <v>161</v>
      </c>
      <c r="C102" s="214"/>
      <c r="D102" s="214"/>
      <c r="E102" s="214"/>
      <c r="F102" s="84">
        <v>2640</v>
      </c>
      <c r="G102" s="100">
        <v>245</v>
      </c>
      <c r="H102" s="152">
        <v>0</v>
      </c>
      <c r="I102" s="176">
        <v>0</v>
      </c>
      <c r="J102" s="152">
        <v>0</v>
      </c>
      <c r="K102" s="182" t="s">
        <v>5</v>
      </c>
    </row>
    <row r="103" spans="1:11" s="6" customFormat="1" ht="15.75" thickBot="1">
      <c r="A103" s="13"/>
      <c r="B103" s="266" t="s">
        <v>140</v>
      </c>
      <c r="C103" s="266"/>
      <c r="D103" s="266"/>
      <c r="E103" s="266"/>
      <c r="F103" s="101">
        <v>2650</v>
      </c>
      <c r="G103" s="124">
        <v>247</v>
      </c>
      <c r="H103" s="210">
        <f>290014.5-157651+257651+438755.54-222561.89</f>
        <v>606208.15</v>
      </c>
      <c r="I103" s="210">
        <v>0</v>
      </c>
      <c r="J103" s="210">
        <v>0</v>
      </c>
      <c r="K103" s="182" t="s">
        <v>5</v>
      </c>
    </row>
    <row r="104" spans="1:11" s="2" customFormat="1" ht="19.5" customHeight="1">
      <c r="A104" s="12"/>
      <c r="B104" s="270" t="s">
        <v>36</v>
      </c>
      <c r="C104" s="270"/>
      <c r="D104" s="270"/>
      <c r="E104" s="270"/>
      <c r="F104" s="85">
        <v>2700</v>
      </c>
      <c r="G104" s="87">
        <v>400</v>
      </c>
      <c r="H104" s="209">
        <f>H105+H106</f>
        <v>0</v>
      </c>
      <c r="I104" s="209">
        <f t="shared" ref="I104:J104" si="5">I105+I106</f>
        <v>0</v>
      </c>
      <c r="J104" s="209">
        <f t="shared" si="5"/>
        <v>0</v>
      </c>
      <c r="K104" s="182" t="s">
        <v>5</v>
      </c>
    </row>
    <row r="105" spans="1:11" s="2" customFormat="1" ht="31.5" customHeight="1">
      <c r="A105" s="12"/>
      <c r="B105" s="268" t="s">
        <v>126</v>
      </c>
      <c r="C105" s="268"/>
      <c r="D105" s="268"/>
      <c r="E105" s="268"/>
      <c r="F105" s="84">
        <v>2710</v>
      </c>
      <c r="G105" s="90">
        <v>406</v>
      </c>
      <c r="H105" s="166">
        <v>0</v>
      </c>
      <c r="I105" s="159">
        <v>0</v>
      </c>
      <c r="J105" s="166">
        <v>0</v>
      </c>
      <c r="K105" s="182" t="s">
        <v>5</v>
      </c>
    </row>
    <row r="106" spans="1:11" s="2" customFormat="1">
      <c r="A106" s="12"/>
      <c r="B106" s="268" t="s">
        <v>127</v>
      </c>
      <c r="C106" s="268"/>
      <c r="D106" s="268"/>
      <c r="E106" s="268"/>
      <c r="F106" s="84">
        <v>2720</v>
      </c>
      <c r="G106" s="90">
        <v>407</v>
      </c>
      <c r="H106" s="166">
        <v>0</v>
      </c>
      <c r="I106" s="159">
        <v>0</v>
      </c>
      <c r="J106" s="166">
        <v>0</v>
      </c>
      <c r="K106" s="182" t="s">
        <v>5</v>
      </c>
    </row>
    <row r="107" spans="1:11" s="2" customFormat="1" ht="17.25" customHeight="1">
      <c r="A107" s="12"/>
      <c r="B107" s="269" t="s">
        <v>182</v>
      </c>
      <c r="C107" s="269"/>
      <c r="D107" s="269"/>
      <c r="E107" s="269"/>
      <c r="F107" s="102">
        <v>3000</v>
      </c>
      <c r="G107" s="103" t="s">
        <v>5</v>
      </c>
      <c r="H107" s="174">
        <f>H108+H109+H110</f>
        <v>0</v>
      </c>
      <c r="I107" s="174">
        <f t="shared" ref="I107:J107" si="6">I108+I109+I110</f>
        <v>0</v>
      </c>
      <c r="J107" s="174">
        <f t="shared" si="6"/>
        <v>0</v>
      </c>
      <c r="K107" s="182" t="s">
        <v>5</v>
      </c>
    </row>
    <row r="108" spans="1:11" s="2" customFormat="1" ht="31.5" customHeight="1">
      <c r="A108" s="12"/>
      <c r="B108" s="213" t="s">
        <v>183</v>
      </c>
      <c r="C108" s="213"/>
      <c r="D108" s="213"/>
      <c r="E108" s="213"/>
      <c r="F108" s="84">
        <v>3010</v>
      </c>
      <c r="G108" s="90">
        <v>180</v>
      </c>
      <c r="H108" s="166">
        <v>0</v>
      </c>
      <c r="I108" s="159">
        <v>0</v>
      </c>
      <c r="J108" s="166">
        <v>0</v>
      </c>
      <c r="K108" s="182" t="s">
        <v>5</v>
      </c>
    </row>
    <row r="109" spans="1:11" s="2" customFormat="1" ht="17.25" customHeight="1">
      <c r="A109" s="12"/>
      <c r="B109" s="213" t="s">
        <v>184</v>
      </c>
      <c r="C109" s="213"/>
      <c r="D109" s="213"/>
      <c r="E109" s="213"/>
      <c r="F109" s="84">
        <v>3020</v>
      </c>
      <c r="G109" s="90">
        <v>180</v>
      </c>
      <c r="H109" s="166">
        <v>0</v>
      </c>
      <c r="I109" s="159">
        <v>0</v>
      </c>
      <c r="J109" s="166">
        <v>0</v>
      </c>
      <c r="K109" s="182" t="s">
        <v>5</v>
      </c>
    </row>
    <row r="110" spans="1:11" s="2" customFormat="1" ht="17.25" customHeight="1">
      <c r="A110" s="12"/>
      <c r="B110" s="213" t="s">
        <v>185</v>
      </c>
      <c r="C110" s="213"/>
      <c r="D110" s="213"/>
      <c r="E110" s="213"/>
      <c r="F110" s="84">
        <v>3030</v>
      </c>
      <c r="G110" s="90">
        <v>180</v>
      </c>
      <c r="H110" s="166">
        <v>0</v>
      </c>
      <c r="I110" s="159">
        <v>0</v>
      </c>
      <c r="J110" s="166">
        <v>0</v>
      </c>
      <c r="K110" s="182" t="s">
        <v>5</v>
      </c>
    </row>
    <row r="111" spans="1:11" customFormat="1" ht="17.25" customHeight="1">
      <c r="A111" s="12"/>
      <c r="B111" s="272" t="s">
        <v>186</v>
      </c>
      <c r="C111" s="272"/>
      <c r="D111" s="272"/>
      <c r="E111" s="272"/>
      <c r="F111" s="102">
        <v>4000</v>
      </c>
      <c r="G111" s="103" t="s">
        <v>5</v>
      </c>
      <c r="H111" s="158">
        <f>SUM(H112:H117)</f>
        <v>0</v>
      </c>
      <c r="I111" s="158">
        <f t="shared" ref="I111:J111" si="7">SUM(I112:I117)</f>
        <v>0</v>
      </c>
      <c r="J111" s="158">
        <f t="shared" si="7"/>
        <v>0</v>
      </c>
      <c r="K111" s="182" t="s">
        <v>5</v>
      </c>
    </row>
    <row r="112" spans="1:11" s="17" customFormat="1" ht="33.75" customHeight="1">
      <c r="A112" s="13"/>
      <c r="B112" s="213" t="s">
        <v>120</v>
      </c>
      <c r="C112" s="213"/>
      <c r="D112" s="213"/>
      <c r="E112" s="213"/>
      <c r="F112" s="84">
        <v>4010</v>
      </c>
      <c r="G112" s="100">
        <v>610</v>
      </c>
      <c r="H112" s="177">
        <v>0</v>
      </c>
      <c r="I112" s="153">
        <v>0</v>
      </c>
      <c r="J112" s="177">
        <v>0</v>
      </c>
      <c r="K112" s="182" t="s">
        <v>5</v>
      </c>
    </row>
    <row r="113" spans="1:11" s="17" customFormat="1" ht="18" customHeight="1">
      <c r="A113" s="13"/>
      <c r="B113" s="213" t="s">
        <v>187</v>
      </c>
      <c r="C113" s="213"/>
      <c r="D113" s="213"/>
      <c r="E113" s="213"/>
      <c r="F113" s="84">
        <v>4020</v>
      </c>
      <c r="G113" s="100">
        <v>610</v>
      </c>
      <c r="H113" s="177">
        <v>0</v>
      </c>
      <c r="I113" s="153">
        <v>0</v>
      </c>
      <c r="J113" s="177">
        <v>0</v>
      </c>
      <c r="K113" s="182" t="s">
        <v>5</v>
      </c>
    </row>
    <row r="114" spans="1:11" s="17" customFormat="1">
      <c r="A114" s="13"/>
      <c r="B114" s="213" t="s">
        <v>44</v>
      </c>
      <c r="C114" s="213"/>
      <c r="D114" s="213"/>
      <c r="E114" s="213"/>
      <c r="F114" s="84">
        <v>4030</v>
      </c>
      <c r="G114" s="100">
        <v>520</v>
      </c>
      <c r="H114" s="177">
        <v>0</v>
      </c>
      <c r="I114" s="153">
        <v>0</v>
      </c>
      <c r="J114" s="177">
        <v>0</v>
      </c>
      <c r="K114" s="182" t="s">
        <v>5</v>
      </c>
    </row>
    <row r="115" spans="1:11" s="17" customFormat="1">
      <c r="A115" s="13"/>
      <c r="B115" s="213" t="s">
        <v>123</v>
      </c>
      <c r="C115" s="213"/>
      <c r="D115" s="213"/>
      <c r="E115" s="213"/>
      <c r="F115" s="84">
        <v>4040</v>
      </c>
      <c r="G115" s="100">
        <v>530</v>
      </c>
      <c r="H115" s="177">
        <v>0</v>
      </c>
      <c r="I115" s="153">
        <v>0</v>
      </c>
      <c r="J115" s="177">
        <v>0</v>
      </c>
      <c r="K115" s="182" t="s">
        <v>5</v>
      </c>
    </row>
    <row r="116" spans="1:11" s="17" customFormat="1">
      <c r="A116" s="13"/>
      <c r="B116" s="213" t="s">
        <v>38</v>
      </c>
      <c r="C116" s="213"/>
      <c r="D116" s="213"/>
      <c r="E116" s="213"/>
      <c r="F116" s="84">
        <v>4050</v>
      </c>
      <c r="G116" s="100">
        <v>540</v>
      </c>
      <c r="H116" s="177">
        <v>0</v>
      </c>
      <c r="I116" s="153">
        <v>0</v>
      </c>
      <c r="J116" s="177">
        <v>0</v>
      </c>
      <c r="K116" s="182" t="s">
        <v>5</v>
      </c>
    </row>
    <row r="117" spans="1:11" s="17" customFormat="1" ht="15.75" thickBot="1">
      <c r="A117" s="13"/>
      <c r="B117" s="213" t="s">
        <v>39</v>
      </c>
      <c r="C117" s="213"/>
      <c r="D117" s="213"/>
      <c r="E117" s="256"/>
      <c r="F117" s="104">
        <v>4060</v>
      </c>
      <c r="G117" s="105">
        <v>810</v>
      </c>
      <c r="H117" s="183">
        <v>0</v>
      </c>
      <c r="I117" s="162">
        <v>0</v>
      </c>
      <c r="J117" s="183">
        <v>0</v>
      </c>
      <c r="K117" s="182" t="s">
        <v>5</v>
      </c>
    </row>
    <row r="118" spans="1:11" s="17" customFormat="1" ht="11.25" customHeight="1">
      <c r="A118" s="13"/>
      <c r="B118" s="271"/>
      <c r="C118" s="271"/>
      <c r="D118" s="271"/>
      <c r="E118" s="271"/>
      <c r="F118" s="60"/>
      <c r="G118" s="61"/>
      <c r="H118" s="62"/>
      <c r="I118" s="63"/>
      <c r="J118" s="62"/>
      <c r="K118" s="64"/>
    </row>
    <row r="119" spans="1:11" s="2" customFormat="1" ht="6" customHeight="1">
      <c r="B119" s="267"/>
      <c r="C119" s="267"/>
      <c r="D119" s="267"/>
      <c r="E119" s="267"/>
      <c r="F119" s="267"/>
      <c r="G119" s="267"/>
      <c r="H119" s="267"/>
      <c r="I119" s="267"/>
      <c r="J119" s="267"/>
      <c r="K119" s="267"/>
    </row>
    <row r="120" spans="1:11" s="2" customFormat="1" ht="12" customHeight="1">
      <c r="B120" s="241" t="s">
        <v>188</v>
      </c>
      <c r="C120" s="241"/>
      <c r="D120" s="241"/>
      <c r="E120" s="241"/>
      <c r="F120" s="241"/>
      <c r="G120" s="241"/>
      <c r="H120" s="241"/>
      <c r="I120" s="241"/>
      <c r="J120" s="241"/>
      <c r="K120" s="241"/>
    </row>
    <row r="121" spans="1:11" s="2" customFormat="1" ht="15" customHeight="1">
      <c r="B121" s="267" t="s">
        <v>189</v>
      </c>
      <c r="C121" s="267"/>
      <c r="D121" s="267"/>
      <c r="E121" s="267"/>
      <c r="F121" s="267"/>
      <c r="G121" s="267"/>
      <c r="H121" s="267"/>
      <c r="I121" s="267"/>
      <c r="J121" s="267"/>
      <c r="K121" s="267"/>
    </row>
    <row r="122" spans="1:11" s="2" customFormat="1" ht="78" customHeight="1">
      <c r="B122" s="241" t="s">
        <v>190</v>
      </c>
      <c r="C122" s="241"/>
      <c r="D122" s="241"/>
      <c r="E122" s="241"/>
      <c r="F122" s="241"/>
      <c r="G122" s="241"/>
      <c r="H122" s="241"/>
      <c r="I122" s="241"/>
      <c r="J122" s="241"/>
      <c r="K122" s="241"/>
    </row>
    <row r="123" spans="1:11" s="2" customFormat="1" ht="24.75" customHeight="1">
      <c r="B123" s="241" t="s">
        <v>191</v>
      </c>
      <c r="C123" s="241"/>
      <c r="D123" s="241"/>
      <c r="E123" s="241"/>
      <c r="F123" s="241"/>
      <c r="G123" s="241"/>
      <c r="H123" s="241"/>
      <c r="I123" s="241"/>
      <c r="J123" s="241"/>
      <c r="K123" s="241"/>
    </row>
    <row r="124" spans="1:11" s="2" customFormat="1" ht="23.25" customHeight="1">
      <c r="B124" s="265" t="s">
        <v>192</v>
      </c>
      <c r="C124" s="265"/>
      <c r="D124" s="265"/>
      <c r="E124" s="265"/>
      <c r="F124" s="265"/>
      <c r="G124" s="265"/>
      <c r="H124" s="265"/>
      <c r="I124" s="265"/>
      <c r="J124" s="265"/>
      <c r="K124" s="265"/>
    </row>
    <row r="125" spans="1:11" s="2" customFormat="1" ht="26.25" customHeight="1">
      <c r="B125" s="241" t="s">
        <v>193</v>
      </c>
      <c r="C125" s="241"/>
      <c r="D125" s="241"/>
      <c r="E125" s="241"/>
      <c r="F125" s="241"/>
      <c r="G125" s="241"/>
      <c r="H125" s="241"/>
      <c r="I125" s="241"/>
      <c r="J125" s="241"/>
      <c r="K125" s="241"/>
    </row>
    <row r="126" spans="1:11" s="2" customFormat="1" ht="15" customHeight="1">
      <c r="B126" s="267" t="s">
        <v>194</v>
      </c>
      <c r="C126" s="267"/>
      <c r="D126" s="267"/>
      <c r="E126" s="267"/>
      <c r="F126" s="267"/>
      <c r="G126" s="267"/>
      <c r="H126" s="267"/>
      <c r="I126" s="267"/>
      <c r="J126" s="267"/>
      <c r="K126" s="267"/>
    </row>
    <row r="127" spans="1:11" s="2" customFormat="1" ht="15" customHeight="1">
      <c r="B127" s="241" t="s">
        <v>195</v>
      </c>
      <c r="C127" s="241"/>
      <c r="D127" s="241"/>
      <c r="E127" s="241"/>
      <c r="F127" s="241"/>
      <c r="G127" s="241"/>
      <c r="H127" s="241"/>
      <c r="I127" s="241"/>
      <c r="J127" s="241"/>
      <c r="K127" s="241"/>
    </row>
    <row r="128" spans="1:11" s="9" customFormat="1" ht="27.75" customHeight="1">
      <c r="B128" s="265" t="s">
        <v>196</v>
      </c>
      <c r="C128" s="265"/>
      <c r="D128" s="265"/>
      <c r="E128" s="265"/>
      <c r="F128" s="265"/>
      <c r="G128" s="265"/>
      <c r="H128" s="265"/>
      <c r="I128" s="265"/>
      <c r="J128" s="265"/>
      <c r="K128" s="265"/>
    </row>
    <row r="129" spans="2:11" ht="27" customHeight="1">
      <c r="B129" s="241" t="s">
        <v>197</v>
      </c>
      <c r="C129" s="241"/>
      <c r="D129" s="241"/>
      <c r="E129" s="241"/>
      <c r="F129" s="241"/>
      <c r="G129" s="241"/>
      <c r="H129" s="241"/>
      <c r="I129" s="241"/>
      <c r="J129" s="241"/>
      <c r="K129" s="241"/>
    </row>
  </sheetData>
  <mergeCells count="133">
    <mergeCell ref="B88:E88"/>
    <mergeCell ref="B89:E89"/>
    <mergeCell ref="B91:E91"/>
    <mergeCell ref="B92:E92"/>
    <mergeCell ref="B93:E93"/>
    <mergeCell ref="B94:E94"/>
    <mergeCell ref="B101:E101"/>
    <mergeCell ref="B95:E95"/>
    <mergeCell ref="B96:E96"/>
    <mergeCell ref="B97:E97"/>
    <mergeCell ref="B98:E98"/>
    <mergeCell ref="B90:E90"/>
    <mergeCell ref="B100:E100"/>
    <mergeCell ref="B120:K120"/>
    <mergeCell ref="B80:E80"/>
    <mergeCell ref="B73:E73"/>
    <mergeCell ref="B38:E38"/>
    <mergeCell ref="B62:E62"/>
    <mergeCell ref="B63:E63"/>
    <mergeCell ref="B119:K119"/>
    <mergeCell ref="B84:E84"/>
    <mergeCell ref="B79:E79"/>
    <mergeCell ref="B71:E71"/>
    <mergeCell ref="B102:E102"/>
    <mergeCell ref="B107:E107"/>
    <mergeCell ref="B85:E85"/>
    <mergeCell ref="B86:E86"/>
    <mergeCell ref="B104:E104"/>
    <mergeCell ref="B83:E83"/>
    <mergeCell ref="B76:E76"/>
    <mergeCell ref="B77:E77"/>
    <mergeCell ref="B118:E118"/>
    <mergeCell ref="B110:E110"/>
    <mergeCell ref="B106:E106"/>
    <mergeCell ref="B111:E111"/>
    <mergeCell ref="B87:E87"/>
    <mergeCell ref="B56:E56"/>
    <mergeCell ref="B27:E27"/>
    <mergeCell ref="B25:E25"/>
    <mergeCell ref="B26:E26"/>
    <mergeCell ref="B24:E24"/>
    <mergeCell ref="B128:K128"/>
    <mergeCell ref="B36:E36"/>
    <mergeCell ref="B44:E44"/>
    <mergeCell ref="B52:E52"/>
    <mergeCell ref="B112:E112"/>
    <mergeCell ref="B117:E117"/>
    <mergeCell ref="B116:E116"/>
    <mergeCell ref="B113:E113"/>
    <mergeCell ref="B115:E115"/>
    <mergeCell ref="B103:E103"/>
    <mergeCell ref="B67:E67"/>
    <mergeCell ref="B127:K127"/>
    <mergeCell ref="B126:K126"/>
    <mergeCell ref="B125:K125"/>
    <mergeCell ref="B124:K124"/>
    <mergeCell ref="B123:K123"/>
    <mergeCell ref="B105:E105"/>
    <mergeCell ref="B121:K121"/>
    <mergeCell ref="B82:E82"/>
    <mergeCell ref="B65:E65"/>
    <mergeCell ref="B33:E33"/>
    <mergeCell ref="B35:E35"/>
    <mergeCell ref="B58:E58"/>
    <mergeCell ref="B57:E57"/>
    <mergeCell ref="B28:E28"/>
    <mergeCell ref="B64:E64"/>
    <mergeCell ref="B75:E75"/>
    <mergeCell ref="B61:E61"/>
    <mergeCell ref="B66:E66"/>
    <mergeCell ref="B43:E43"/>
    <mergeCell ref="B41:E41"/>
    <mergeCell ref="B42:E42"/>
    <mergeCell ref="B46:E46"/>
    <mergeCell ref="B48:E48"/>
    <mergeCell ref="B47:E47"/>
    <mergeCell ref="B32:E32"/>
    <mergeCell ref="B37:E37"/>
    <mergeCell ref="B40:E40"/>
    <mergeCell ref="B45:E45"/>
    <mergeCell ref="B59:E59"/>
    <mergeCell ref="B53:E53"/>
    <mergeCell ref="B55:E55"/>
    <mergeCell ref="B34:E34"/>
    <mergeCell ref="B54:E54"/>
    <mergeCell ref="B129:K129"/>
    <mergeCell ref="B108:E108"/>
    <mergeCell ref="I5:K5"/>
    <mergeCell ref="B11:J11"/>
    <mergeCell ref="B10:J10"/>
    <mergeCell ref="I7:K7"/>
    <mergeCell ref="I8:K8"/>
    <mergeCell ref="I9:K9"/>
    <mergeCell ref="E12:H12"/>
    <mergeCell ref="I13:J13"/>
    <mergeCell ref="I15:J15"/>
    <mergeCell ref="E19:G19"/>
    <mergeCell ref="K18:K19"/>
    <mergeCell ref="B81:E81"/>
    <mergeCell ref="B72:E72"/>
    <mergeCell ref="B74:E74"/>
    <mergeCell ref="B78:E78"/>
    <mergeCell ref="B114:E114"/>
    <mergeCell ref="B69:E69"/>
    <mergeCell ref="B39:E39"/>
    <mergeCell ref="B49:E49"/>
    <mergeCell ref="B51:E51"/>
    <mergeCell ref="B60:E60"/>
    <mergeCell ref="B122:K122"/>
    <mergeCell ref="B109:E109"/>
    <mergeCell ref="B99:E99"/>
    <mergeCell ref="B70:E70"/>
    <mergeCell ref="B68:E68"/>
    <mergeCell ref="I1:K1"/>
    <mergeCell ref="I2:K2"/>
    <mergeCell ref="I3:K3"/>
    <mergeCell ref="I6:K6"/>
    <mergeCell ref="F22:F23"/>
    <mergeCell ref="G22:G23"/>
    <mergeCell ref="B29:E29"/>
    <mergeCell ref="B50:E50"/>
    <mergeCell ref="C15:H15"/>
    <mergeCell ref="D17:H17"/>
    <mergeCell ref="I4:K4"/>
    <mergeCell ref="B16:C16"/>
    <mergeCell ref="I17:J17"/>
    <mergeCell ref="I16:J16"/>
    <mergeCell ref="I20:J20"/>
    <mergeCell ref="B21:K21"/>
    <mergeCell ref="B30:E30"/>
    <mergeCell ref="B31:E31"/>
    <mergeCell ref="H22:K22"/>
    <mergeCell ref="B22:E23"/>
  </mergeCells>
  <phoneticPr fontId="51" type="noConversion"/>
  <pageMargins left="0.78740157480314965" right="0.39370078740157483" top="0.6692913385826772" bottom="0.55118110236220474" header="0.31496062992125984" footer="0"/>
  <pageSetup paperSize="8" firstPageNumber="22" fitToHeight="0" orientation="landscape" useFirstPageNumber="1" r:id="rId1"/>
  <headerFooter>
    <oddHeader>&amp;C&amp;"Times New Roman,обычный"&amp;10&amp;P</oddHeader>
    <firstHeader>&amp;C&amp;P</first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BD73"/>
  <sheetViews>
    <sheetView showGridLines="0" view="pageBreakPreview" topLeftCell="A34" zoomScale="90" zoomScaleNormal="90" zoomScaleSheetLayoutView="90" zoomScalePageLayoutView="90" workbookViewId="0">
      <selection activeCell="F50" sqref="F50:G50"/>
    </sheetView>
  </sheetViews>
  <sheetFormatPr defaultColWidth="8.85546875" defaultRowHeight="15"/>
  <cols>
    <col min="1" max="1" width="1.28515625" style="28" customWidth="1"/>
    <col min="2" max="2" width="10.140625" style="29" customWidth="1"/>
    <col min="3" max="3" width="5.7109375" style="31" customWidth="1"/>
    <col min="4" max="4" width="13.7109375" style="31" customWidth="1"/>
    <col min="5" max="5" width="11.42578125" style="31" customWidth="1"/>
    <col min="6" max="6" width="10.28515625" style="29" customWidth="1"/>
    <col min="7" max="7" width="59.5703125" style="29" customWidth="1"/>
    <col min="8" max="8" width="10.42578125" style="29" customWidth="1"/>
    <col min="9" max="9" width="9.42578125" style="29" customWidth="1"/>
    <col min="10" max="10" width="15.7109375" style="30" customWidth="1"/>
    <col min="11" max="11" width="13.42578125" style="120" customWidth="1"/>
    <col min="12" max="12" width="13.85546875" style="29" customWidth="1"/>
    <col min="13" max="13" width="13.28515625" style="29" customWidth="1"/>
    <col min="14" max="14" width="13.42578125" style="29" customWidth="1"/>
    <col min="15" max="15" width="14" style="29" customWidth="1"/>
    <col min="16" max="56" width="8.85546875" style="29"/>
    <col min="57" max="16384" width="8.85546875" style="28"/>
  </cols>
  <sheetData>
    <row r="1" spans="1:56" s="58" customFormat="1" ht="27.75" customHeight="1">
      <c r="B1" s="298" t="s">
        <v>198</v>
      </c>
      <c r="C1" s="299"/>
      <c r="D1" s="299"/>
      <c r="E1" s="299"/>
      <c r="F1" s="299"/>
      <c r="G1" s="299"/>
      <c r="H1" s="299"/>
      <c r="I1" s="299"/>
      <c r="J1" s="299"/>
      <c r="K1" s="299"/>
      <c r="L1" s="299"/>
      <c r="M1" s="299"/>
      <c r="N1" s="299"/>
      <c r="O1" s="29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s="58" customFormat="1" ht="15.75" customHeight="1">
      <c r="B2" s="19"/>
      <c r="C2" s="19"/>
      <c r="D2" s="19"/>
      <c r="E2" s="46"/>
      <c r="F2" s="46"/>
      <c r="G2" s="19"/>
      <c r="H2" s="19"/>
      <c r="I2" s="19"/>
      <c r="J2" s="54"/>
      <c r="K2" s="54"/>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row>
    <row r="3" spans="1:56" s="58" customFormat="1" ht="27.75" customHeight="1">
      <c r="B3" s="312" t="s">
        <v>173</v>
      </c>
      <c r="C3" s="309" t="s">
        <v>0</v>
      </c>
      <c r="D3" s="309"/>
      <c r="E3" s="309"/>
      <c r="F3" s="309"/>
      <c r="G3" s="309"/>
      <c r="H3" s="309" t="s">
        <v>104</v>
      </c>
      <c r="I3" s="310" t="s">
        <v>103</v>
      </c>
      <c r="J3" s="310" t="s">
        <v>199</v>
      </c>
      <c r="K3" s="310" t="s">
        <v>200</v>
      </c>
      <c r="L3" s="307" t="s">
        <v>19</v>
      </c>
      <c r="M3" s="307"/>
      <c r="N3" s="307"/>
      <c r="O3" s="308"/>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s="58" customFormat="1" ht="65.25" customHeight="1">
      <c r="B4" s="312"/>
      <c r="C4" s="309"/>
      <c r="D4" s="309"/>
      <c r="E4" s="309"/>
      <c r="F4" s="309"/>
      <c r="G4" s="309"/>
      <c r="H4" s="309"/>
      <c r="I4" s="311"/>
      <c r="J4" s="311"/>
      <c r="K4" s="311"/>
      <c r="L4" s="114" t="s">
        <v>288</v>
      </c>
      <c r="M4" s="212" t="s">
        <v>289</v>
      </c>
      <c r="N4" s="212" t="s">
        <v>290</v>
      </c>
      <c r="O4" s="115" t="s">
        <v>102</v>
      </c>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1:56" s="110" customFormat="1" ht="15.95" customHeight="1" thickBot="1">
      <c r="B5" s="111">
        <v>1</v>
      </c>
      <c r="C5" s="300">
        <v>2</v>
      </c>
      <c r="D5" s="301"/>
      <c r="E5" s="301"/>
      <c r="F5" s="301"/>
      <c r="G5" s="302"/>
      <c r="H5" s="112">
        <v>3</v>
      </c>
      <c r="I5" s="112" t="s">
        <v>101</v>
      </c>
      <c r="J5" s="112" t="s">
        <v>100</v>
      </c>
      <c r="K5" s="112" t="s">
        <v>99</v>
      </c>
      <c r="L5" s="112" t="s">
        <v>98</v>
      </c>
      <c r="M5" s="112" t="s">
        <v>97</v>
      </c>
      <c r="N5" s="112" t="s">
        <v>96</v>
      </c>
      <c r="O5" s="118">
        <v>10</v>
      </c>
      <c r="P5" s="113"/>
      <c r="Q5" s="113"/>
      <c r="R5" s="113"/>
      <c r="S5" s="113"/>
      <c r="T5" s="113"/>
      <c r="U5" s="113"/>
      <c r="V5" s="113"/>
      <c r="W5" s="113"/>
      <c r="X5" s="113"/>
      <c r="Y5" s="113"/>
      <c r="Z5" s="113"/>
      <c r="AA5" s="113"/>
      <c r="AB5" s="113"/>
      <c r="AC5" s="113"/>
      <c r="AD5" s="113"/>
      <c r="AE5" s="113"/>
      <c r="AF5" s="113"/>
      <c r="AG5" s="113"/>
      <c r="AH5" s="113"/>
      <c r="AI5" s="113"/>
      <c r="AJ5" s="113"/>
      <c r="AK5" s="113"/>
      <c r="AL5" s="113"/>
      <c r="AM5" s="113"/>
      <c r="AN5" s="113"/>
      <c r="AO5" s="113"/>
      <c r="AP5" s="113"/>
      <c r="AQ5" s="113"/>
      <c r="AR5" s="113"/>
      <c r="AS5" s="113"/>
      <c r="AT5" s="113"/>
      <c r="AU5" s="113"/>
      <c r="AV5" s="113"/>
      <c r="AW5" s="113"/>
      <c r="AX5" s="113"/>
      <c r="AY5" s="113"/>
      <c r="AZ5" s="113"/>
      <c r="BA5" s="113"/>
      <c r="BB5" s="113"/>
      <c r="BC5" s="113"/>
      <c r="BD5" s="113"/>
    </row>
    <row r="6" spans="1:56" s="53" customFormat="1" ht="30" customHeight="1" thickBot="1">
      <c r="B6" s="57">
        <v>1</v>
      </c>
      <c r="C6" s="303" t="s">
        <v>130</v>
      </c>
      <c r="D6" s="304"/>
      <c r="E6" s="304"/>
      <c r="F6" s="304"/>
      <c r="G6" s="304"/>
      <c r="H6" s="205" t="s">
        <v>95</v>
      </c>
      <c r="I6" s="206" t="s">
        <v>5</v>
      </c>
      <c r="J6" s="206" t="s">
        <v>5</v>
      </c>
      <c r="K6" s="206" t="s">
        <v>5</v>
      </c>
      <c r="L6" s="207">
        <f>L14</f>
        <v>5803655.790000001</v>
      </c>
      <c r="M6" s="207">
        <f>M7+M8+M9+M14</f>
        <v>1959054</v>
      </c>
      <c r="N6" s="208">
        <f>N7+N8+N9+N14</f>
        <v>1959054</v>
      </c>
      <c r="O6" s="190">
        <v>0</v>
      </c>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row>
    <row r="7" spans="1:56" s="53" customFormat="1" ht="131.25" customHeight="1">
      <c r="A7" s="56"/>
      <c r="B7" s="51" t="s">
        <v>94</v>
      </c>
      <c r="C7" s="313" t="s">
        <v>160</v>
      </c>
      <c r="D7" s="314"/>
      <c r="E7" s="314"/>
      <c r="F7" s="314"/>
      <c r="G7" s="314"/>
      <c r="H7" s="189" t="s">
        <v>93</v>
      </c>
      <c r="I7" s="48" t="s">
        <v>5</v>
      </c>
      <c r="J7" s="48" t="s">
        <v>5</v>
      </c>
      <c r="K7" s="48" t="s">
        <v>5</v>
      </c>
      <c r="L7" s="191">
        <v>0</v>
      </c>
      <c r="M7" s="191">
        <v>0</v>
      </c>
      <c r="N7" s="191">
        <v>0</v>
      </c>
      <c r="O7" s="192">
        <v>0</v>
      </c>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row>
    <row r="8" spans="1:56" s="53" customFormat="1" ht="33.75" customHeight="1">
      <c r="A8" s="56"/>
      <c r="B8" s="51" t="s">
        <v>92</v>
      </c>
      <c r="C8" s="290" t="s">
        <v>131</v>
      </c>
      <c r="D8" s="291"/>
      <c r="E8" s="291"/>
      <c r="F8" s="291"/>
      <c r="G8" s="291"/>
      <c r="H8" s="186" t="s">
        <v>91</v>
      </c>
      <c r="I8" s="55" t="s">
        <v>5</v>
      </c>
      <c r="J8" s="55" t="s">
        <v>5</v>
      </c>
      <c r="K8" s="55" t="s">
        <v>5</v>
      </c>
      <c r="L8" s="191">
        <v>0</v>
      </c>
      <c r="M8" s="191">
        <v>0</v>
      </c>
      <c r="N8" s="191">
        <v>0</v>
      </c>
      <c r="O8" s="192">
        <v>0</v>
      </c>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row>
    <row r="9" spans="1:56" s="53" customFormat="1" ht="31.5" customHeight="1">
      <c r="A9" s="56"/>
      <c r="B9" s="51" t="s">
        <v>90</v>
      </c>
      <c r="C9" s="290" t="s">
        <v>153</v>
      </c>
      <c r="D9" s="291"/>
      <c r="E9" s="291"/>
      <c r="F9" s="291"/>
      <c r="G9" s="291"/>
      <c r="H9" s="186" t="s">
        <v>89</v>
      </c>
      <c r="I9" s="55" t="s">
        <v>5</v>
      </c>
      <c r="J9" s="55" t="s">
        <v>5</v>
      </c>
      <c r="K9" s="55" t="s">
        <v>5</v>
      </c>
      <c r="L9" s="191">
        <v>0</v>
      </c>
      <c r="M9" s="191">
        <v>0</v>
      </c>
      <c r="N9" s="191">
        <v>0</v>
      </c>
      <c r="O9" s="192">
        <v>0</v>
      </c>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row>
    <row r="10" spans="1:56" s="52" customFormat="1" ht="26.25" customHeight="1">
      <c r="B10" s="51" t="s">
        <v>88</v>
      </c>
      <c r="C10" s="290" t="s">
        <v>150</v>
      </c>
      <c r="D10" s="291"/>
      <c r="E10" s="291"/>
      <c r="F10" s="291"/>
      <c r="G10" s="291"/>
      <c r="H10" s="186" t="s">
        <v>87</v>
      </c>
      <c r="I10" s="184" t="s">
        <v>5</v>
      </c>
      <c r="J10" s="184" t="s">
        <v>5</v>
      </c>
      <c r="K10" s="184" t="s">
        <v>5</v>
      </c>
      <c r="L10" s="191">
        <v>0</v>
      </c>
      <c r="M10" s="191">
        <v>0</v>
      </c>
      <c r="N10" s="191">
        <v>0</v>
      </c>
      <c r="O10" s="193">
        <v>0</v>
      </c>
    </row>
    <row r="11" spans="1:56" s="52" customFormat="1" ht="15.75">
      <c r="B11" s="51"/>
      <c r="C11" s="277" t="s">
        <v>207</v>
      </c>
      <c r="D11" s="279"/>
      <c r="E11" s="279"/>
      <c r="F11" s="279"/>
      <c r="G11" s="279"/>
      <c r="H11" s="186"/>
      <c r="I11" s="184"/>
      <c r="J11" s="184"/>
      <c r="K11" s="184"/>
      <c r="L11" s="191">
        <v>0</v>
      </c>
      <c r="M11" s="191">
        <v>0</v>
      </c>
      <c r="N11" s="191">
        <v>0</v>
      </c>
      <c r="O11" s="193">
        <v>0</v>
      </c>
    </row>
    <row r="12" spans="1:56" s="52" customFormat="1" ht="15.75">
      <c r="B12" s="51"/>
      <c r="C12" s="277" t="s">
        <v>129</v>
      </c>
      <c r="D12" s="279"/>
      <c r="E12" s="279"/>
      <c r="F12" s="279"/>
      <c r="G12" s="279"/>
      <c r="H12" s="186"/>
      <c r="I12" s="184"/>
      <c r="J12" s="184"/>
      <c r="K12" s="184"/>
      <c r="L12" s="191">
        <v>0</v>
      </c>
      <c r="M12" s="191">
        <v>0</v>
      </c>
      <c r="N12" s="191">
        <v>0</v>
      </c>
      <c r="O12" s="193">
        <v>0</v>
      </c>
    </row>
    <row r="13" spans="1:56" s="52" customFormat="1" ht="19.5" customHeight="1">
      <c r="B13" s="51" t="s">
        <v>86</v>
      </c>
      <c r="C13" s="290" t="s">
        <v>56</v>
      </c>
      <c r="D13" s="291"/>
      <c r="E13" s="291"/>
      <c r="F13" s="291"/>
      <c r="G13" s="291"/>
      <c r="H13" s="186" t="s">
        <v>85</v>
      </c>
      <c r="I13" s="184" t="s">
        <v>5</v>
      </c>
      <c r="J13" s="184" t="s">
        <v>5</v>
      </c>
      <c r="K13" s="184" t="s">
        <v>5</v>
      </c>
      <c r="L13" s="191">
        <v>0</v>
      </c>
      <c r="M13" s="191">
        <v>0</v>
      </c>
      <c r="N13" s="191">
        <v>0</v>
      </c>
      <c r="O13" s="193"/>
    </row>
    <row r="14" spans="1:56" s="19" customFormat="1" ht="35.25" customHeight="1">
      <c r="A14" s="52"/>
      <c r="B14" s="51" t="s">
        <v>84</v>
      </c>
      <c r="C14" s="290" t="s">
        <v>151</v>
      </c>
      <c r="D14" s="291"/>
      <c r="E14" s="291"/>
      <c r="F14" s="291"/>
      <c r="G14" s="291"/>
      <c r="H14" s="199" t="s">
        <v>83</v>
      </c>
      <c r="I14" s="200" t="s">
        <v>5</v>
      </c>
      <c r="J14" s="200" t="s">
        <v>5</v>
      </c>
      <c r="K14" s="200" t="s">
        <v>5</v>
      </c>
      <c r="L14" s="201">
        <f>L15+L18+L22+L25+L28</f>
        <v>5803655.790000001</v>
      </c>
      <c r="M14" s="201">
        <f>M15+M18+M28</f>
        <v>1959054</v>
      </c>
      <c r="N14" s="201">
        <f>N15+N18+N28</f>
        <v>1959054</v>
      </c>
      <c r="O14" s="196">
        <v>0</v>
      </c>
    </row>
    <row r="15" spans="1:56" s="19" customFormat="1" ht="48" customHeight="1">
      <c r="A15" s="46"/>
      <c r="B15" s="47" t="s">
        <v>82</v>
      </c>
      <c r="C15" s="305" t="s">
        <v>247</v>
      </c>
      <c r="D15" s="306"/>
      <c r="E15" s="306"/>
      <c r="F15" s="306"/>
      <c r="G15" s="306"/>
      <c r="H15" s="187" t="s">
        <v>81</v>
      </c>
      <c r="I15" s="55" t="s">
        <v>5</v>
      </c>
      <c r="J15" s="55" t="s">
        <v>5</v>
      </c>
      <c r="K15" s="55" t="s">
        <v>5</v>
      </c>
      <c r="L15" s="194">
        <f>L16</f>
        <v>5558194.9700000007</v>
      </c>
      <c r="M15" s="194">
        <f>M16+M17</f>
        <v>1817599</v>
      </c>
      <c r="N15" s="194">
        <f t="shared" ref="N15" si="0">N16+N17</f>
        <v>1817599</v>
      </c>
      <c r="O15" s="196">
        <v>0</v>
      </c>
    </row>
    <row r="16" spans="1:56" s="19" customFormat="1" ht="34.5" customHeight="1">
      <c r="A16" s="46"/>
      <c r="B16" s="47" t="s">
        <v>80</v>
      </c>
      <c r="C16" s="290" t="s">
        <v>66</v>
      </c>
      <c r="D16" s="291"/>
      <c r="E16" s="291"/>
      <c r="F16" s="291"/>
      <c r="G16" s="291"/>
      <c r="H16" s="187" t="s">
        <v>79</v>
      </c>
      <c r="I16" s="55" t="s">
        <v>5</v>
      </c>
      <c r="J16" s="55" t="s">
        <v>5</v>
      </c>
      <c r="K16" s="55" t="s">
        <v>5</v>
      </c>
      <c r="L16" s="195">
        <f>'Раздел 1'!H84-'Раздел 2'!L20-L23</f>
        <v>5558194.9700000007</v>
      </c>
      <c r="M16" s="195">
        <f>'Раздел 1'!I84-'Раздел 2'!M20</f>
        <v>1817599</v>
      </c>
      <c r="N16" s="195">
        <f>'Раздел 1'!J84-'Раздел 2'!N20</f>
        <v>1817599</v>
      </c>
      <c r="O16" s="196">
        <v>0</v>
      </c>
    </row>
    <row r="17" spans="1:15" s="19" customFormat="1" ht="18" customHeight="1">
      <c r="A17" s="125"/>
      <c r="B17" s="47" t="s">
        <v>78</v>
      </c>
      <c r="C17" s="290" t="s">
        <v>132</v>
      </c>
      <c r="D17" s="291"/>
      <c r="E17" s="291"/>
      <c r="F17" s="291"/>
      <c r="G17" s="291"/>
      <c r="H17" s="187" t="s">
        <v>77</v>
      </c>
      <c r="I17" s="55" t="s">
        <v>5</v>
      </c>
      <c r="J17" s="55" t="s">
        <v>5</v>
      </c>
      <c r="K17" s="55" t="s">
        <v>5</v>
      </c>
      <c r="L17" s="195">
        <v>0</v>
      </c>
      <c r="M17" s="195">
        <v>0</v>
      </c>
      <c r="N17" s="195">
        <v>0</v>
      </c>
      <c r="O17" s="196">
        <v>0</v>
      </c>
    </row>
    <row r="18" spans="1:15" s="19" customFormat="1" ht="33.75" customHeight="1">
      <c r="A18" s="46"/>
      <c r="B18" s="47" t="s">
        <v>76</v>
      </c>
      <c r="C18" s="290" t="s">
        <v>162</v>
      </c>
      <c r="D18" s="291"/>
      <c r="E18" s="291"/>
      <c r="F18" s="291"/>
      <c r="G18" s="291"/>
      <c r="H18" s="187" t="s">
        <v>75</v>
      </c>
      <c r="I18" s="55" t="s">
        <v>5</v>
      </c>
      <c r="J18" s="55" t="s">
        <v>5</v>
      </c>
      <c r="K18" s="55" t="s">
        <v>5</v>
      </c>
      <c r="L18" s="194">
        <f>L19+L21</f>
        <v>141455</v>
      </c>
      <c r="M18" s="194">
        <f>M19+M21</f>
        <v>141455</v>
      </c>
      <c r="N18" s="194">
        <f>N19+N21</f>
        <v>141455</v>
      </c>
      <c r="O18" s="196">
        <v>0</v>
      </c>
    </row>
    <row r="19" spans="1:15" s="19" customFormat="1" ht="36.75" customHeight="1">
      <c r="A19" s="46"/>
      <c r="B19" s="47" t="s">
        <v>74</v>
      </c>
      <c r="C19" s="290" t="s">
        <v>66</v>
      </c>
      <c r="D19" s="291"/>
      <c r="E19" s="291"/>
      <c r="F19" s="291"/>
      <c r="G19" s="291"/>
      <c r="H19" s="187" t="s">
        <v>73</v>
      </c>
      <c r="I19" s="55" t="s">
        <v>5</v>
      </c>
      <c r="J19" s="55" t="s">
        <v>5</v>
      </c>
      <c r="K19" s="55" t="s">
        <v>5</v>
      </c>
      <c r="L19" s="195">
        <f>L20</f>
        <v>141455</v>
      </c>
      <c r="M19" s="195">
        <f>SUM(M20:M20)</f>
        <v>141455</v>
      </c>
      <c r="N19" s="195">
        <f>SUM(N20:N20)</f>
        <v>141455</v>
      </c>
      <c r="O19" s="196">
        <v>0</v>
      </c>
    </row>
    <row r="20" spans="1:15" s="19" customFormat="1" ht="36.75" customHeight="1">
      <c r="A20" s="46"/>
      <c r="B20" s="47"/>
      <c r="C20" s="277" t="s">
        <v>232</v>
      </c>
      <c r="D20" s="279"/>
      <c r="E20" s="279"/>
      <c r="F20" s="279"/>
      <c r="G20" s="279"/>
      <c r="H20" s="187" t="s">
        <v>231</v>
      </c>
      <c r="I20" s="55" t="s">
        <v>5</v>
      </c>
      <c r="J20" s="185" t="s">
        <v>233</v>
      </c>
      <c r="K20" s="55" t="s">
        <v>5</v>
      </c>
      <c r="L20" s="195">
        <f>'Раздел 1'!H91+'Раздел 1'!H93+'Раздел 1'!H97+'Раздел 1'!H100</f>
        <v>141455</v>
      </c>
      <c r="M20" s="195">
        <f>'Раздел 1'!I91+'Раздел 1'!I93+'Раздел 1'!I97+'Раздел 1'!I100</f>
        <v>141455</v>
      </c>
      <c r="N20" s="195">
        <f>'Раздел 1'!J91+'Раздел 1'!J93+'Раздел 1'!J97+'Раздел 1'!J100</f>
        <v>141455</v>
      </c>
      <c r="O20" s="196">
        <v>0</v>
      </c>
    </row>
    <row r="21" spans="1:15" s="19" customFormat="1" ht="18" customHeight="1">
      <c r="A21" s="125"/>
      <c r="B21" s="47" t="s">
        <v>78</v>
      </c>
      <c r="C21" s="290" t="s">
        <v>132</v>
      </c>
      <c r="D21" s="291"/>
      <c r="E21" s="291"/>
      <c r="F21" s="291"/>
      <c r="G21" s="291"/>
      <c r="H21" s="187" t="s">
        <v>72</v>
      </c>
      <c r="I21" s="55" t="s">
        <v>5</v>
      </c>
      <c r="J21" s="55" t="s">
        <v>5</v>
      </c>
      <c r="K21" s="55" t="s">
        <v>5</v>
      </c>
      <c r="L21" s="195">
        <v>0</v>
      </c>
      <c r="M21" s="195">
        <v>0</v>
      </c>
      <c r="N21" s="195">
        <v>0</v>
      </c>
      <c r="O21" s="196">
        <v>0</v>
      </c>
    </row>
    <row r="22" spans="1:15" s="19" customFormat="1" ht="20.25" customHeight="1">
      <c r="A22" s="46">
        <v>159280</v>
      </c>
      <c r="B22" s="47" t="s">
        <v>71</v>
      </c>
      <c r="C22" s="290" t="s">
        <v>133</v>
      </c>
      <c r="D22" s="291"/>
      <c r="E22" s="291"/>
      <c r="F22" s="291"/>
      <c r="G22" s="291"/>
      <c r="H22" s="187" t="s">
        <v>70</v>
      </c>
      <c r="I22" s="55" t="s">
        <v>5</v>
      </c>
      <c r="J22" s="55" t="s">
        <v>5</v>
      </c>
      <c r="K22" s="55" t="s">
        <v>5</v>
      </c>
      <c r="L22" s="194">
        <f>L23+L24</f>
        <v>104005.82</v>
      </c>
      <c r="M22" s="194">
        <f>M23+M24</f>
        <v>0</v>
      </c>
      <c r="N22" s="194">
        <f>N23+N24</f>
        <v>0</v>
      </c>
      <c r="O22" s="196">
        <v>0</v>
      </c>
    </row>
    <row r="23" spans="1:15" s="19" customFormat="1" ht="15.75">
      <c r="A23" s="46"/>
      <c r="B23" s="47"/>
      <c r="C23" s="277" t="s">
        <v>207</v>
      </c>
      <c r="D23" s="279"/>
      <c r="E23" s="279"/>
      <c r="F23" s="279"/>
      <c r="G23" s="279"/>
      <c r="H23" s="187" t="s">
        <v>241</v>
      </c>
      <c r="I23" s="55" t="s">
        <v>5</v>
      </c>
      <c r="J23" s="55" t="s">
        <v>5</v>
      </c>
      <c r="K23" s="55" t="s">
        <v>5</v>
      </c>
      <c r="L23" s="195">
        <f>'Раздел 1'!H86</f>
        <v>104005.82</v>
      </c>
      <c r="M23" s="195">
        <f>'Раздел 1'!I86</f>
        <v>0</v>
      </c>
      <c r="N23" s="195">
        <f>'Раздел 1'!J86</f>
        <v>0</v>
      </c>
      <c r="O23" s="196">
        <v>0</v>
      </c>
    </row>
    <row r="24" spans="1:15" s="19" customFormat="1" ht="16.5" thickBot="1">
      <c r="A24" s="46"/>
      <c r="B24" s="47"/>
      <c r="C24" s="277" t="s">
        <v>129</v>
      </c>
      <c r="D24" s="279"/>
      <c r="E24" s="279"/>
      <c r="F24" s="279"/>
      <c r="G24" s="279"/>
      <c r="H24" s="187" t="s">
        <v>242</v>
      </c>
      <c r="I24" s="55" t="s">
        <v>5</v>
      </c>
      <c r="J24" s="55" t="s">
        <v>5</v>
      </c>
      <c r="K24" s="55" t="s">
        <v>5</v>
      </c>
      <c r="L24" s="195">
        <f t="shared" ref="L24:N24" si="1">L25+L26</f>
        <v>0</v>
      </c>
      <c r="M24" s="195">
        <f t="shared" si="1"/>
        <v>0</v>
      </c>
      <c r="N24" s="195">
        <f t="shared" si="1"/>
        <v>0</v>
      </c>
      <c r="O24" s="196">
        <v>0</v>
      </c>
    </row>
    <row r="25" spans="1:15" s="19" customFormat="1" ht="20.25" customHeight="1">
      <c r="A25" s="46"/>
      <c r="B25" s="47" t="s">
        <v>69</v>
      </c>
      <c r="C25" s="290" t="s">
        <v>163</v>
      </c>
      <c r="D25" s="291"/>
      <c r="E25" s="291"/>
      <c r="F25" s="291"/>
      <c r="G25" s="291"/>
      <c r="H25" s="187" t="s">
        <v>68</v>
      </c>
      <c r="I25" s="55" t="s">
        <v>5</v>
      </c>
      <c r="J25" s="55" t="s">
        <v>5</v>
      </c>
      <c r="K25" s="55" t="s">
        <v>5</v>
      </c>
      <c r="L25" s="194">
        <f>L26+L27</f>
        <v>0</v>
      </c>
      <c r="M25" s="194">
        <f t="shared" ref="M25:N25" si="2">M26+M27</f>
        <v>0</v>
      </c>
      <c r="N25" s="194">
        <f t="shared" si="2"/>
        <v>0</v>
      </c>
      <c r="O25" s="196">
        <v>0</v>
      </c>
    </row>
    <row r="26" spans="1:15" s="49" customFormat="1" ht="34.5" customHeight="1">
      <c r="A26" s="50"/>
      <c r="B26" s="47" t="s">
        <v>67</v>
      </c>
      <c r="C26" s="290" t="s">
        <v>66</v>
      </c>
      <c r="D26" s="291"/>
      <c r="E26" s="291"/>
      <c r="F26" s="291"/>
      <c r="G26" s="291"/>
      <c r="H26" s="187" t="s">
        <v>65</v>
      </c>
      <c r="I26" s="55" t="s">
        <v>5</v>
      </c>
      <c r="J26" s="55" t="s">
        <v>5</v>
      </c>
      <c r="K26" s="55" t="s">
        <v>5</v>
      </c>
      <c r="L26" s="197">
        <v>0</v>
      </c>
      <c r="M26" s="197">
        <v>0</v>
      </c>
      <c r="N26" s="197">
        <v>0</v>
      </c>
      <c r="O26" s="196">
        <v>0</v>
      </c>
    </row>
    <row r="27" spans="1:15" s="49" customFormat="1" ht="17.25" customHeight="1">
      <c r="A27" s="50"/>
      <c r="B27" s="47" t="s">
        <v>64</v>
      </c>
      <c r="C27" s="290" t="s">
        <v>132</v>
      </c>
      <c r="D27" s="291"/>
      <c r="E27" s="291"/>
      <c r="F27" s="291"/>
      <c r="G27" s="291"/>
      <c r="H27" s="187" t="s">
        <v>63</v>
      </c>
      <c r="I27" s="55" t="s">
        <v>5</v>
      </c>
      <c r="J27" s="55" t="s">
        <v>5</v>
      </c>
      <c r="K27" s="55" t="s">
        <v>5</v>
      </c>
      <c r="L27" s="197">
        <v>0</v>
      </c>
      <c r="M27" s="197">
        <v>0</v>
      </c>
      <c r="N27" s="197">
        <v>0</v>
      </c>
      <c r="O27" s="196">
        <v>0</v>
      </c>
    </row>
    <row r="28" spans="1:15" s="49" customFormat="1" ht="21.75" customHeight="1">
      <c r="A28" s="50"/>
      <c r="B28" s="47" t="s">
        <v>62</v>
      </c>
      <c r="C28" s="290" t="s">
        <v>164</v>
      </c>
      <c r="D28" s="291"/>
      <c r="E28" s="291"/>
      <c r="F28" s="291"/>
      <c r="G28" s="291"/>
      <c r="H28" s="187" t="s">
        <v>61</v>
      </c>
      <c r="I28" s="55" t="s">
        <v>5</v>
      </c>
      <c r="J28" s="55" t="s">
        <v>5</v>
      </c>
      <c r="K28" s="55" t="s">
        <v>5</v>
      </c>
      <c r="L28" s="204">
        <f>SUM(L30+L31+L32)</f>
        <v>0</v>
      </c>
      <c r="M28" s="204">
        <f t="shared" ref="M28:N28" si="3">M29</f>
        <v>0</v>
      </c>
      <c r="N28" s="204">
        <f t="shared" si="3"/>
        <v>0</v>
      </c>
      <c r="O28" s="196">
        <v>0</v>
      </c>
    </row>
    <row r="29" spans="1:15" s="19" customFormat="1" ht="34.5" customHeight="1">
      <c r="A29" s="46"/>
      <c r="B29" s="47" t="s">
        <v>60</v>
      </c>
      <c r="C29" s="290" t="s">
        <v>59</v>
      </c>
      <c r="D29" s="291"/>
      <c r="E29" s="291"/>
      <c r="F29" s="291"/>
      <c r="G29" s="291"/>
      <c r="H29" s="187" t="s">
        <v>58</v>
      </c>
      <c r="I29" s="55" t="s">
        <v>5</v>
      </c>
      <c r="J29" s="55" t="s">
        <v>5</v>
      </c>
      <c r="K29" s="55" t="s">
        <v>5</v>
      </c>
      <c r="L29" s="195">
        <v>0</v>
      </c>
      <c r="M29" s="195">
        <f t="shared" ref="M29:N29" si="4">M30+M31</f>
        <v>0</v>
      </c>
      <c r="N29" s="195">
        <f t="shared" si="4"/>
        <v>0</v>
      </c>
      <c r="O29" s="196">
        <v>0</v>
      </c>
    </row>
    <row r="30" spans="1:15" s="19" customFormat="1" ht="31.5">
      <c r="A30" s="46"/>
      <c r="B30" s="47" t="s">
        <v>234</v>
      </c>
      <c r="C30" s="277" t="s">
        <v>212</v>
      </c>
      <c r="D30" s="279"/>
      <c r="E30" s="279"/>
      <c r="F30" s="279"/>
      <c r="G30" s="279"/>
      <c r="H30" s="187" t="s">
        <v>238</v>
      </c>
      <c r="I30" s="55" t="s">
        <v>5</v>
      </c>
      <c r="J30" s="185" t="s">
        <v>233</v>
      </c>
      <c r="K30" s="55" t="s">
        <v>5</v>
      </c>
      <c r="L30" s="195">
        <v>0</v>
      </c>
      <c r="M30" s="195">
        <v>0</v>
      </c>
      <c r="N30" s="195">
        <v>0</v>
      </c>
      <c r="O30" s="196">
        <v>0</v>
      </c>
    </row>
    <row r="31" spans="1:15" s="19" customFormat="1" ht="29.25" customHeight="1">
      <c r="A31" s="46"/>
      <c r="B31" s="47" t="s">
        <v>235</v>
      </c>
      <c r="C31" s="202"/>
      <c r="D31" s="203"/>
      <c r="E31" s="279" t="s">
        <v>236</v>
      </c>
      <c r="F31" s="279"/>
      <c r="G31" s="279"/>
      <c r="H31" s="187" t="s">
        <v>239</v>
      </c>
      <c r="I31" s="55" t="s">
        <v>5</v>
      </c>
      <c r="J31" s="185" t="s">
        <v>233</v>
      </c>
      <c r="K31" s="55" t="s">
        <v>5</v>
      </c>
      <c r="L31" s="195">
        <v>0</v>
      </c>
      <c r="M31" s="195">
        <v>0</v>
      </c>
      <c r="N31" s="195">
        <v>0</v>
      </c>
      <c r="O31" s="196">
        <v>0</v>
      </c>
    </row>
    <row r="32" spans="1:15" s="19" customFormat="1" ht="32.25" thickBot="1">
      <c r="A32" s="46"/>
      <c r="B32" s="47" t="s">
        <v>243</v>
      </c>
      <c r="C32" s="202"/>
      <c r="D32" s="203"/>
      <c r="E32" s="279" t="s">
        <v>237</v>
      </c>
      <c r="F32" s="279"/>
      <c r="G32" s="279"/>
      <c r="H32" s="187" t="s">
        <v>240</v>
      </c>
      <c r="I32" s="55" t="s">
        <v>5</v>
      </c>
      <c r="J32" s="185" t="s">
        <v>233</v>
      </c>
      <c r="K32" s="55" t="s">
        <v>5</v>
      </c>
      <c r="L32" s="195">
        <v>0</v>
      </c>
      <c r="M32" s="195">
        <v>0</v>
      </c>
      <c r="N32" s="195">
        <v>0</v>
      </c>
      <c r="O32" s="196">
        <v>0</v>
      </c>
    </row>
    <row r="33" spans="1:35" s="19" customFormat="1" ht="20.25" customHeight="1">
      <c r="A33" s="46"/>
      <c r="B33" s="47" t="s">
        <v>57</v>
      </c>
      <c r="C33" s="290" t="s">
        <v>56</v>
      </c>
      <c r="D33" s="291"/>
      <c r="E33" s="291"/>
      <c r="F33" s="291"/>
      <c r="G33" s="291"/>
      <c r="H33" s="187" t="s">
        <v>55</v>
      </c>
      <c r="I33" s="55" t="s">
        <v>5</v>
      </c>
      <c r="J33" s="55" t="s">
        <v>5</v>
      </c>
      <c r="K33" s="55" t="s">
        <v>5</v>
      </c>
      <c r="L33" s="195">
        <v>0</v>
      </c>
      <c r="M33" s="195">
        <v>0</v>
      </c>
      <c r="N33" s="195">
        <v>0</v>
      </c>
      <c r="O33" s="196">
        <v>0</v>
      </c>
    </row>
    <row r="34" spans="1:35" s="19" customFormat="1" ht="34.5" customHeight="1">
      <c r="A34" s="46"/>
      <c r="B34" s="280" t="s">
        <v>54</v>
      </c>
      <c r="C34" s="290" t="s">
        <v>165</v>
      </c>
      <c r="D34" s="291"/>
      <c r="E34" s="291"/>
      <c r="F34" s="291"/>
      <c r="G34" s="291"/>
      <c r="H34" s="187" t="s">
        <v>53</v>
      </c>
      <c r="I34" s="55" t="s">
        <v>5</v>
      </c>
      <c r="J34" s="55" t="s">
        <v>5</v>
      </c>
      <c r="K34" s="55" t="s">
        <v>5</v>
      </c>
      <c r="L34" s="195">
        <f>SUM(L28+L18+L15)</f>
        <v>5699649.9700000007</v>
      </c>
      <c r="M34" s="195">
        <f>M37</f>
        <v>1959054</v>
      </c>
      <c r="N34" s="195">
        <f>N38</f>
        <v>1959054</v>
      </c>
      <c r="O34" s="196">
        <v>0</v>
      </c>
    </row>
    <row r="35" spans="1:35" s="19" customFormat="1" ht="15.75">
      <c r="A35" s="46"/>
      <c r="B35" s="281"/>
      <c r="C35" s="277" t="s">
        <v>48</v>
      </c>
      <c r="D35" s="279"/>
      <c r="E35" s="279"/>
      <c r="F35" s="279"/>
      <c r="G35" s="297"/>
      <c r="H35" s="187" t="s">
        <v>52</v>
      </c>
      <c r="I35" s="133" t="s">
        <v>5</v>
      </c>
      <c r="J35" s="55" t="s">
        <v>5</v>
      </c>
      <c r="K35" s="55" t="s">
        <v>5</v>
      </c>
      <c r="L35" s="195" t="s">
        <v>5</v>
      </c>
      <c r="M35" s="195" t="s">
        <v>5</v>
      </c>
      <c r="N35" s="195" t="s">
        <v>5</v>
      </c>
      <c r="O35" s="196">
        <v>0</v>
      </c>
    </row>
    <row r="36" spans="1:35" s="19" customFormat="1" ht="15.75">
      <c r="A36" s="46"/>
      <c r="B36" s="47" t="s">
        <v>219</v>
      </c>
      <c r="C36" s="277" t="s">
        <v>272</v>
      </c>
      <c r="D36" s="279"/>
      <c r="E36" s="279"/>
      <c r="F36" s="279"/>
      <c r="G36" s="279"/>
      <c r="H36" s="187" t="s">
        <v>213</v>
      </c>
      <c r="I36" s="133" t="s">
        <v>5</v>
      </c>
      <c r="J36" s="55" t="s">
        <v>5</v>
      </c>
      <c r="K36" s="55" t="s">
        <v>5</v>
      </c>
      <c r="L36" s="195">
        <f>L14-L39</f>
        <v>5803655.790000001</v>
      </c>
      <c r="M36" s="195">
        <v>0</v>
      </c>
      <c r="N36" s="195">
        <v>0</v>
      </c>
      <c r="O36" s="196">
        <v>0</v>
      </c>
    </row>
    <row r="37" spans="1:35" s="19" customFormat="1" ht="15.75">
      <c r="A37" s="46"/>
      <c r="B37" s="47" t="s">
        <v>220</v>
      </c>
      <c r="C37" s="277" t="s">
        <v>283</v>
      </c>
      <c r="D37" s="279"/>
      <c r="E37" s="279"/>
      <c r="F37" s="279"/>
      <c r="G37" s="279"/>
      <c r="H37" s="187" t="s">
        <v>214</v>
      </c>
      <c r="I37" s="133" t="s">
        <v>5</v>
      </c>
      <c r="J37" s="55" t="s">
        <v>5</v>
      </c>
      <c r="K37" s="55" t="s">
        <v>5</v>
      </c>
      <c r="L37" s="195">
        <v>0</v>
      </c>
      <c r="M37" s="195">
        <f>M14-M41</f>
        <v>1959054</v>
      </c>
      <c r="N37" s="195">
        <v>0</v>
      </c>
      <c r="O37" s="196">
        <v>0</v>
      </c>
    </row>
    <row r="38" spans="1:35" s="19" customFormat="1" ht="15.75">
      <c r="A38" s="46"/>
      <c r="B38" s="47" t="s">
        <v>221</v>
      </c>
      <c r="C38" s="277" t="s">
        <v>291</v>
      </c>
      <c r="D38" s="279"/>
      <c r="E38" s="279"/>
      <c r="F38" s="279"/>
      <c r="G38" s="279"/>
      <c r="H38" s="187" t="s">
        <v>215</v>
      </c>
      <c r="I38" s="133" t="s">
        <v>5</v>
      </c>
      <c r="J38" s="55" t="s">
        <v>5</v>
      </c>
      <c r="K38" s="55" t="s">
        <v>5</v>
      </c>
      <c r="L38" s="195">
        <v>0</v>
      </c>
      <c r="M38" s="195">
        <v>0</v>
      </c>
      <c r="N38" s="195">
        <f>N14-N43</f>
        <v>1959054</v>
      </c>
      <c r="O38" s="196">
        <v>0</v>
      </c>
    </row>
    <row r="39" spans="1:35" s="19" customFormat="1" ht="29.25" customHeight="1">
      <c r="A39" s="46"/>
      <c r="B39" s="280" t="s">
        <v>51</v>
      </c>
      <c r="C39" s="290" t="s">
        <v>50</v>
      </c>
      <c r="D39" s="291"/>
      <c r="E39" s="291"/>
      <c r="F39" s="291"/>
      <c r="G39" s="296"/>
      <c r="H39" s="187" t="s">
        <v>49</v>
      </c>
      <c r="I39" s="133" t="s">
        <v>5</v>
      </c>
      <c r="J39" s="55" t="s">
        <v>5</v>
      </c>
      <c r="K39" s="55" t="s">
        <v>5</v>
      </c>
      <c r="L39" s="195">
        <f>L41</f>
        <v>0</v>
      </c>
      <c r="M39" s="195">
        <f>M42</f>
        <v>0</v>
      </c>
      <c r="N39" s="195">
        <f>N43</f>
        <v>0</v>
      </c>
      <c r="O39" s="196">
        <v>0</v>
      </c>
    </row>
    <row r="40" spans="1:35" s="19" customFormat="1" ht="15.75">
      <c r="A40" s="46"/>
      <c r="B40" s="281"/>
      <c r="C40" s="276" t="s">
        <v>203</v>
      </c>
      <c r="D40" s="276"/>
      <c r="E40" s="276"/>
      <c r="F40" s="276"/>
      <c r="G40" s="277"/>
      <c r="H40" s="187" t="s">
        <v>47</v>
      </c>
      <c r="I40" s="133" t="s">
        <v>5</v>
      </c>
      <c r="J40" s="55" t="s">
        <v>5</v>
      </c>
      <c r="K40" s="55" t="s">
        <v>5</v>
      </c>
      <c r="L40" s="195" t="s">
        <v>5</v>
      </c>
      <c r="M40" s="195" t="s">
        <v>5</v>
      </c>
      <c r="N40" s="195" t="s">
        <v>5</v>
      </c>
      <c r="O40" s="196">
        <v>0</v>
      </c>
    </row>
    <row r="41" spans="1:35" s="19" customFormat="1" ht="15.75">
      <c r="A41" s="46"/>
      <c r="B41" s="47" t="s">
        <v>222</v>
      </c>
      <c r="C41" s="277" t="s">
        <v>272</v>
      </c>
      <c r="D41" s="279"/>
      <c r="E41" s="279"/>
      <c r="F41" s="279"/>
      <c r="G41" s="279"/>
      <c r="H41" s="187" t="s">
        <v>216</v>
      </c>
      <c r="I41" s="133" t="s">
        <v>5</v>
      </c>
      <c r="J41" s="55" t="s">
        <v>5</v>
      </c>
      <c r="K41" s="55" t="s">
        <v>5</v>
      </c>
      <c r="L41" s="195">
        <v>0</v>
      </c>
      <c r="M41" s="195">
        <v>0</v>
      </c>
      <c r="N41" s="195">
        <v>0</v>
      </c>
      <c r="O41" s="196">
        <v>0</v>
      </c>
    </row>
    <row r="42" spans="1:35" s="19" customFormat="1" ht="15.75">
      <c r="A42" s="46"/>
      <c r="B42" s="47" t="s">
        <v>223</v>
      </c>
      <c r="C42" s="277" t="s">
        <v>283</v>
      </c>
      <c r="D42" s="279"/>
      <c r="E42" s="279"/>
      <c r="F42" s="279"/>
      <c r="G42" s="279"/>
      <c r="H42" s="187" t="s">
        <v>217</v>
      </c>
      <c r="I42" s="133" t="s">
        <v>5</v>
      </c>
      <c r="J42" s="55" t="s">
        <v>5</v>
      </c>
      <c r="K42" s="55" t="s">
        <v>5</v>
      </c>
      <c r="L42" s="195">
        <v>0</v>
      </c>
      <c r="M42" s="195">
        <v>0</v>
      </c>
      <c r="N42" s="195">
        <v>0</v>
      </c>
      <c r="O42" s="196">
        <v>0</v>
      </c>
    </row>
    <row r="43" spans="1:35" s="19" customFormat="1" ht="16.5" thickBot="1">
      <c r="A43" s="46"/>
      <c r="B43" s="47" t="s">
        <v>224</v>
      </c>
      <c r="C43" s="277" t="s">
        <v>291</v>
      </c>
      <c r="D43" s="279"/>
      <c r="E43" s="279"/>
      <c r="F43" s="279"/>
      <c r="G43" s="279"/>
      <c r="H43" s="188" t="s">
        <v>218</v>
      </c>
      <c r="I43" s="133" t="s">
        <v>5</v>
      </c>
      <c r="J43" s="55" t="s">
        <v>5</v>
      </c>
      <c r="K43" s="55" t="s">
        <v>5</v>
      </c>
      <c r="L43" s="198">
        <v>0</v>
      </c>
      <c r="M43" s="198">
        <v>0</v>
      </c>
      <c r="N43" s="198">
        <v>0</v>
      </c>
      <c r="O43" s="196">
        <v>0</v>
      </c>
    </row>
    <row r="44" spans="1:35" s="19" customFormat="1" ht="15" customHeight="1">
      <c r="A44" s="46"/>
      <c r="B44" s="44"/>
      <c r="C44" s="45"/>
      <c r="D44" s="45"/>
      <c r="E44" s="45"/>
      <c r="F44" s="45"/>
      <c r="G44" s="45"/>
      <c r="H44" s="44"/>
      <c r="I44" s="44"/>
      <c r="J44" s="44"/>
      <c r="K44" s="44"/>
      <c r="L44" s="43"/>
      <c r="M44" s="43"/>
      <c r="N44" s="43"/>
      <c r="O44" s="43"/>
    </row>
    <row r="45" spans="1:35" s="29" customFormat="1" ht="6" customHeight="1">
      <c r="C45" s="31"/>
      <c r="D45" s="31"/>
      <c r="E45" s="31"/>
    </row>
    <row r="46" spans="1:35" s="29" customFormat="1" ht="15" customHeight="1">
      <c r="B46" s="134" t="s">
        <v>170</v>
      </c>
      <c r="C46" s="36"/>
      <c r="D46" s="134"/>
      <c r="E46" s="41"/>
      <c r="F46" s="41"/>
      <c r="G46" s="41"/>
      <c r="H46" s="41"/>
      <c r="I46" s="41"/>
      <c r="J46" s="41"/>
      <c r="K46" s="41"/>
      <c r="L46" s="41"/>
      <c r="M46" s="41"/>
      <c r="N46" s="41"/>
      <c r="O46" s="41"/>
      <c r="P46" s="40"/>
      <c r="Q46" s="40"/>
      <c r="R46" s="40"/>
      <c r="S46" s="40"/>
      <c r="T46" s="40"/>
      <c r="U46" s="40"/>
      <c r="V46" s="40"/>
      <c r="W46" s="40"/>
      <c r="X46" s="40"/>
      <c r="Y46" s="40"/>
      <c r="Z46" s="40"/>
      <c r="AA46" s="40"/>
      <c r="AB46" s="40"/>
      <c r="AC46" s="40"/>
      <c r="AD46" s="40"/>
      <c r="AE46" s="40"/>
      <c r="AF46" s="40"/>
      <c r="AG46" s="40"/>
      <c r="AH46" s="40"/>
      <c r="AI46" s="40"/>
    </row>
    <row r="47" spans="1:35" s="29" customFormat="1" ht="15" customHeight="1">
      <c r="B47" s="134" t="s">
        <v>171</v>
      </c>
      <c r="C47" s="36"/>
      <c r="D47" s="134"/>
      <c r="E47" s="41"/>
      <c r="F47" s="282" t="s">
        <v>230</v>
      </c>
      <c r="G47" s="282"/>
      <c r="H47" s="46"/>
      <c r="I47" s="283"/>
      <c r="J47" s="283"/>
      <c r="K47" s="140"/>
      <c r="L47" s="282" t="s">
        <v>282</v>
      </c>
      <c r="M47" s="282"/>
      <c r="N47" s="282"/>
      <c r="O47" s="128"/>
      <c r="P47" s="40"/>
      <c r="Q47" s="40"/>
      <c r="R47" s="40"/>
      <c r="S47" s="40"/>
      <c r="T47" s="40"/>
      <c r="U47" s="40"/>
      <c r="V47" s="40"/>
      <c r="W47" s="40"/>
      <c r="X47" s="40"/>
      <c r="Y47" s="40"/>
      <c r="Z47" s="40"/>
      <c r="AA47" s="40"/>
      <c r="AB47" s="40"/>
      <c r="AC47" s="40"/>
      <c r="AD47" s="40"/>
      <c r="AE47" s="40"/>
      <c r="AF47" s="40"/>
      <c r="AG47" s="40"/>
      <c r="AH47" s="40"/>
      <c r="AI47" s="40"/>
    </row>
    <row r="48" spans="1:35" s="29" customFormat="1" ht="20.25" customHeight="1">
      <c r="B48" s="36"/>
      <c r="C48" s="134"/>
      <c r="D48" s="134"/>
      <c r="E48" s="41"/>
      <c r="F48" s="289" t="s">
        <v>227</v>
      </c>
      <c r="G48" s="289"/>
      <c r="H48" s="142"/>
      <c r="I48" s="289" t="s">
        <v>225</v>
      </c>
      <c r="J48" s="289"/>
      <c r="K48" s="143"/>
      <c r="L48" s="289" t="s">
        <v>226</v>
      </c>
      <c r="M48" s="289"/>
      <c r="N48" s="289"/>
      <c r="O48" s="129"/>
      <c r="P48" s="40"/>
      <c r="Q48" s="40"/>
      <c r="R48" s="40"/>
      <c r="S48" s="40"/>
      <c r="T48" s="40"/>
      <c r="U48" s="40"/>
      <c r="V48" s="40"/>
      <c r="W48" s="40"/>
      <c r="X48" s="40"/>
      <c r="Y48" s="40"/>
      <c r="Z48" s="40"/>
      <c r="AA48" s="40"/>
      <c r="AB48" s="40"/>
      <c r="AC48" s="40"/>
      <c r="AD48" s="40"/>
      <c r="AE48" s="40"/>
      <c r="AF48" s="40"/>
      <c r="AG48" s="40"/>
      <c r="AH48" s="40"/>
      <c r="AI48" s="40"/>
    </row>
    <row r="49" spans="2:35" s="29" customFormat="1" ht="4.5" customHeight="1">
      <c r="B49" s="36"/>
      <c r="C49" s="135"/>
      <c r="D49" s="135"/>
      <c r="E49" s="136"/>
      <c r="F49" s="135"/>
      <c r="G49" s="135"/>
      <c r="H49" s="135"/>
      <c r="I49" s="135"/>
      <c r="J49" s="135"/>
      <c r="K49" s="135"/>
      <c r="L49" s="135"/>
      <c r="M49" s="135"/>
      <c r="N49" s="135"/>
      <c r="O49" s="136"/>
      <c r="P49" s="42"/>
      <c r="Q49" s="42"/>
      <c r="R49" s="42"/>
      <c r="S49" s="42"/>
      <c r="T49" s="42"/>
      <c r="U49" s="42"/>
      <c r="V49" s="42"/>
      <c r="W49" s="42"/>
      <c r="X49" s="42"/>
      <c r="Y49" s="42"/>
      <c r="Z49" s="42"/>
      <c r="AA49" s="42"/>
      <c r="AB49" s="42"/>
      <c r="AC49" s="42"/>
      <c r="AD49" s="42"/>
      <c r="AE49" s="42"/>
      <c r="AF49" s="42"/>
      <c r="AG49" s="42"/>
      <c r="AH49" s="42"/>
      <c r="AI49" s="42"/>
    </row>
    <row r="50" spans="2:35" s="29" customFormat="1" ht="15" customHeight="1">
      <c r="B50" s="134" t="s">
        <v>142</v>
      </c>
      <c r="C50" s="36"/>
      <c r="D50" s="134"/>
      <c r="E50" s="41"/>
      <c r="F50" s="282" t="s">
        <v>249</v>
      </c>
      <c r="G50" s="282"/>
      <c r="H50" s="46"/>
      <c r="I50" s="283" t="s">
        <v>273</v>
      </c>
      <c r="J50" s="283"/>
      <c r="K50" s="140"/>
      <c r="L50" s="282" t="s">
        <v>274</v>
      </c>
      <c r="M50" s="282"/>
      <c r="N50" s="282"/>
      <c r="O50" s="41"/>
      <c r="P50" s="40"/>
      <c r="Q50" s="40"/>
      <c r="R50" s="40"/>
      <c r="S50" s="40"/>
      <c r="T50" s="40"/>
      <c r="U50" s="40"/>
      <c r="V50" s="40"/>
      <c r="W50" s="40"/>
      <c r="X50" s="40"/>
      <c r="Y50" s="40"/>
      <c r="Z50" s="40"/>
      <c r="AA50" s="40"/>
      <c r="AB50" s="40"/>
      <c r="AC50" s="40"/>
      <c r="AD50" s="40"/>
      <c r="AE50" s="40"/>
      <c r="AF50" s="40"/>
      <c r="AG50" s="40"/>
      <c r="AH50" s="40"/>
      <c r="AI50" s="40"/>
    </row>
    <row r="51" spans="2:35" s="29" customFormat="1" ht="15" customHeight="1">
      <c r="B51" s="36"/>
      <c r="C51" s="41"/>
      <c r="D51" s="41"/>
      <c r="E51" s="128"/>
      <c r="F51" s="289" t="s">
        <v>227</v>
      </c>
      <c r="G51" s="289"/>
      <c r="H51" s="142"/>
      <c r="I51" s="289" t="s">
        <v>228</v>
      </c>
      <c r="J51" s="289"/>
      <c r="K51" s="143"/>
      <c r="L51" s="289" t="s">
        <v>229</v>
      </c>
      <c r="M51" s="289"/>
      <c r="N51" s="289"/>
      <c r="O51" s="129"/>
      <c r="P51" s="40"/>
      <c r="Q51" s="40"/>
      <c r="R51" s="40"/>
      <c r="S51" s="40"/>
      <c r="T51" s="40"/>
      <c r="U51" s="40"/>
      <c r="V51" s="40"/>
      <c r="W51" s="40"/>
      <c r="X51" s="40"/>
      <c r="Y51" s="40"/>
      <c r="Z51" s="40"/>
      <c r="AA51" s="40"/>
      <c r="AB51" s="40"/>
      <c r="AC51" s="40"/>
      <c r="AD51" s="40"/>
      <c r="AE51" s="40"/>
      <c r="AF51" s="40"/>
      <c r="AG51" s="40"/>
      <c r="AH51" s="40"/>
      <c r="AI51" s="40"/>
    </row>
    <row r="52" spans="2:35" s="29" customFormat="1" ht="6" customHeight="1">
      <c r="B52" s="36"/>
      <c r="C52" s="137"/>
      <c r="D52" s="137"/>
      <c r="E52" s="137"/>
      <c r="F52" s="141"/>
      <c r="G52" s="141"/>
      <c r="H52" s="141"/>
      <c r="I52" s="141"/>
      <c r="J52" s="141"/>
      <c r="K52" s="141"/>
      <c r="L52" s="141"/>
      <c r="M52" s="141"/>
      <c r="N52" s="141"/>
      <c r="O52" s="138"/>
    </row>
    <row r="53" spans="2:35" s="29" customFormat="1" ht="18.75" customHeight="1">
      <c r="B53" s="139" t="s">
        <v>295</v>
      </c>
      <c r="C53" s="139"/>
      <c r="D53" s="139"/>
      <c r="E53" s="139"/>
      <c r="F53" s="139"/>
      <c r="G53" s="36"/>
      <c r="H53" s="138"/>
      <c r="I53" s="138"/>
      <c r="J53" s="138"/>
      <c r="K53" s="138"/>
      <c r="L53" s="138"/>
      <c r="M53" s="138"/>
      <c r="N53" s="138"/>
      <c r="O53" s="138"/>
    </row>
    <row r="54" spans="2:35" s="29" customFormat="1" ht="10.5" customHeight="1" thickBot="1">
      <c r="C54" s="20"/>
      <c r="D54" s="20"/>
      <c r="E54" s="20"/>
      <c r="F54" s="20"/>
      <c r="G54" s="20"/>
      <c r="H54" s="39"/>
      <c r="I54" s="39"/>
      <c r="J54" s="39"/>
      <c r="K54" s="39"/>
      <c r="L54" s="39"/>
      <c r="M54" s="39"/>
      <c r="N54" s="39"/>
      <c r="O54" s="39"/>
    </row>
    <row r="55" spans="2:35" s="29" customFormat="1" ht="19.5" customHeight="1">
      <c r="B55" s="284" t="s">
        <v>175</v>
      </c>
      <c r="C55" s="285"/>
      <c r="D55" s="285"/>
      <c r="E55" s="285"/>
      <c r="F55" s="285"/>
      <c r="G55" s="285"/>
      <c r="H55" s="286"/>
    </row>
    <row r="56" spans="2:35" s="29" customFormat="1" ht="41.25" customHeight="1">
      <c r="B56" s="287" t="s">
        <v>275</v>
      </c>
      <c r="C56" s="288"/>
      <c r="D56" s="288"/>
      <c r="E56" s="288"/>
      <c r="F56" s="288"/>
      <c r="G56" s="144" t="s">
        <v>248</v>
      </c>
      <c r="H56" s="35"/>
    </row>
    <row r="57" spans="2:35" s="29" customFormat="1">
      <c r="B57" s="292" t="s">
        <v>144</v>
      </c>
      <c r="C57" s="293"/>
      <c r="D57" s="293"/>
      <c r="E57" s="293"/>
      <c r="F57" s="293"/>
      <c r="G57" s="294" t="s">
        <v>145</v>
      </c>
      <c r="H57" s="295"/>
    </row>
    <row r="58" spans="2:35" s="29" customFormat="1">
      <c r="B58" s="38"/>
      <c r="C58" s="37"/>
      <c r="D58" s="37"/>
      <c r="E58" s="37"/>
      <c r="F58" s="36"/>
      <c r="G58" s="36"/>
      <c r="H58" s="35"/>
    </row>
    <row r="59" spans="2:35" s="29" customFormat="1" ht="16.5" thickBot="1">
      <c r="B59" s="34" t="s">
        <v>295</v>
      </c>
      <c r="C59" s="33"/>
      <c r="D59" s="33"/>
      <c r="E59" s="33"/>
      <c r="F59" s="33"/>
      <c r="G59" s="33"/>
      <c r="H59" s="32"/>
    </row>
    <row r="60" spans="2:35" s="29" customFormat="1" ht="8.25" customHeight="1">
      <c r="C60" s="31"/>
      <c r="D60" s="31"/>
      <c r="E60" s="31"/>
    </row>
    <row r="61" spans="2:35" s="29" customFormat="1" ht="9" customHeight="1">
      <c r="B61" s="29" t="s">
        <v>46</v>
      </c>
      <c r="C61" s="31"/>
      <c r="D61" s="31"/>
      <c r="E61" s="31"/>
    </row>
    <row r="62" spans="2:35" s="29" customFormat="1" ht="13.5" customHeight="1">
      <c r="B62" s="275" t="s">
        <v>201</v>
      </c>
      <c r="C62" s="275"/>
      <c r="D62" s="275"/>
      <c r="E62" s="275"/>
      <c r="F62" s="275"/>
      <c r="G62" s="275"/>
      <c r="H62" s="275"/>
      <c r="I62" s="275"/>
      <c r="J62" s="275"/>
      <c r="K62" s="275"/>
      <c r="L62" s="275"/>
      <c r="M62" s="275"/>
      <c r="N62" s="275"/>
      <c r="O62" s="275"/>
    </row>
    <row r="63" spans="2:35" s="29" customFormat="1" ht="60" customHeight="1">
      <c r="B63" s="274" t="s">
        <v>202</v>
      </c>
      <c r="C63" s="274"/>
      <c r="D63" s="274"/>
      <c r="E63" s="274"/>
      <c r="F63" s="274"/>
      <c r="G63" s="274"/>
      <c r="H63" s="274"/>
      <c r="I63" s="274"/>
      <c r="J63" s="274"/>
      <c r="K63" s="274"/>
      <c r="L63" s="274"/>
      <c r="M63" s="274"/>
      <c r="N63" s="274"/>
      <c r="O63" s="274"/>
    </row>
    <row r="64" spans="2:35" s="29" customFormat="1" ht="14.25" customHeight="1">
      <c r="B64" s="274" t="s">
        <v>204</v>
      </c>
      <c r="C64" s="274"/>
      <c r="D64" s="274"/>
      <c r="E64" s="274"/>
      <c r="F64" s="274"/>
      <c r="G64" s="274"/>
      <c r="H64" s="274"/>
      <c r="I64" s="274"/>
      <c r="J64" s="274"/>
      <c r="K64" s="274"/>
      <c r="L64" s="274"/>
      <c r="M64" s="274"/>
      <c r="N64" s="274"/>
      <c r="O64" s="274"/>
    </row>
    <row r="65" spans="2:15" s="29" customFormat="1" ht="46.5" customHeight="1">
      <c r="B65" s="275" t="s">
        <v>154</v>
      </c>
      <c r="C65" s="275"/>
      <c r="D65" s="275"/>
      <c r="E65" s="275"/>
      <c r="F65" s="275"/>
      <c r="G65" s="275"/>
      <c r="H65" s="275"/>
      <c r="I65" s="275"/>
      <c r="J65" s="275"/>
      <c r="K65" s="275"/>
      <c r="L65" s="275"/>
      <c r="M65" s="275"/>
      <c r="N65" s="275"/>
      <c r="O65" s="275"/>
    </row>
    <row r="66" spans="2:15" s="29" customFormat="1" ht="14.25" customHeight="1">
      <c r="B66" s="275" t="s">
        <v>155</v>
      </c>
      <c r="C66" s="275"/>
      <c r="D66" s="275"/>
      <c r="E66" s="275"/>
      <c r="F66" s="275"/>
      <c r="G66" s="275"/>
      <c r="H66" s="275"/>
      <c r="I66" s="275"/>
      <c r="J66" s="275"/>
      <c r="K66" s="275"/>
      <c r="L66" s="275"/>
      <c r="M66" s="275"/>
      <c r="N66" s="275"/>
      <c r="O66" s="275"/>
    </row>
    <row r="67" spans="2:15" s="29" customFormat="1" ht="12.75" customHeight="1">
      <c r="B67" s="275" t="s">
        <v>156</v>
      </c>
      <c r="C67" s="275"/>
      <c r="D67" s="275"/>
      <c r="E67" s="275"/>
      <c r="F67" s="275"/>
      <c r="G67" s="275"/>
      <c r="H67" s="275"/>
      <c r="I67" s="275"/>
      <c r="J67" s="275"/>
      <c r="K67" s="275"/>
      <c r="L67" s="275"/>
      <c r="M67" s="275"/>
      <c r="N67" s="275"/>
      <c r="O67" s="275"/>
    </row>
    <row r="68" spans="2:15" s="29" customFormat="1" ht="12.75" customHeight="1">
      <c r="B68" s="278" t="s">
        <v>157</v>
      </c>
      <c r="C68" s="278"/>
      <c r="D68" s="278"/>
      <c r="E68" s="278"/>
      <c r="F68" s="278"/>
      <c r="G68" s="278"/>
      <c r="H68" s="278"/>
      <c r="I68" s="278"/>
      <c r="J68" s="278"/>
      <c r="K68" s="278"/>
      <c r="L68" s="278"/>
      <c r="M68" s="278"/>
      <c r="N68" s="278"/>
      <c r="O68" s="278"/>
    </row>
    <row r="69" spans="2:15" s="29" customFormat="1" ht="14.25" customHeight="1">
      <c r="B69" s="273" t="s">
        <v>158</v>
      </c>
      <c r="C69" s="273"/>
      <c r="D69" s="273"/>
      <c r="E69" s="273"/>
      <c r="F69" s="273"/>
      <c r="G69" s="273"/>
      <c r="H69" s="273"/>
      <c r="I69" s="273"/>
      <c r="J69" s="273"/>
      <c r="K69" s="273"/>
      <c r="L69" s="273"/>
      <c r="M69" s="273"/>
      <c r="N69" s="273"/>
      <c r="O69" s="273"/>
    </row>
    <row r="70" spans="2:15" s="29" customFormat="1" ht="22.5" customHeight="1">
      <c r="B70" s="274" t="s">
        <v>159</v>
      </c>
      <c r="C70" s="274"/>
      <c r="D70" s="274"/>
      <c r="E70" s="274"/>
      <c r="F70" s="274"/>
      <c r="G70" s="274"/>
      <c r="H70" s="274"/>
      <c r="I70" s="274"/>
      <c r="J70" s="274"/>
      <c r="K70" s="274"/>
      <c r="L70" s="274"/>
      <c r="M70" s="274"/>
      <c r="N70" s="274"/>
      <c r="O70" s="274"/>
    </row>
    <row r="71" spans="2:15" s="29" customFormat="1" ht="12.75" customHeight="1">
      <c r="B71" s="273" t="s">
        <v>172</v>
      </c>
      <c r="C71" s="273"/>
      <c r="D71" s="273"/>
      <c r="E71" s="273"/>
      <c r="F71" s="273"/>
      <c r="G71" s="273"/>
      <c r="H71" s="273"/>
      <c r="I71" s="273"/>
      <c r="J71" s="273"/>
      <c r="K71" s="273"/>
      <c r="L71" s="273"/>
      <c r="M71" s="273"/>
      <c r="N71" s="273"/>
      <c r="O71" s="273"/>
    </row>
    <row r="72" spans="2:15" s="29" customFormat="1" ht="11.25" customHeight="1">
      <c r="B72" s="275" t="s">
        <v>166</v>
      </c>
      <c r="C72" s="273"/>
      <c r="D72" s="273"/>
      <c r="E72" s="273"/>
      <c r="F72" s="273"/>
      <c r="G72" s="273"/>
      <c r="H72" s="273"/>
      <c r="I72" s="273"/>
      <c r="J72" s="273"/>
      <c r="K72" s="273"/>
      <c r="L72" s="273"/>
      <c r="M72" s="273"/>
      <c r="N72" s="273"/>
      <c r="O72" s="273"/>
    </row>
    <row r="73" spans="2:15" s="29" customFormat="1">
      <c r="C73" s="31"/>
      <c r="D73" s="31"/>
      <c r="E73" s="31"/>
      <c r="K73" s="119"/>
    </row>
  </sheetData>
  <mergeCells count="76">
    <mergeCell ref="B34:B35"/>
    <mergeCell ref="F47:G47"/>
    <mergeCell ref="I47:J47"/>
    <mergeCell ref="I48:J48"/>
    <mergeCell ref="L47:N47"/>
    <mergeCell ref="F48:G48"/>
    <mergeCell ref="C36:G36"/>
    <mergeCell ref="C37:G37"/>
    <mergeCell ref="K3:K4"/>
    <mergeCell ref="C8:G8"/>
    <mergeCell ref="F51:G51"/>
    <mergeCell ref="I51:J51"/>
    <mergeCell ref="C16:G16"/>
    <mergeCell ref="C10:G10"/>
    <mergeCell ref="C12:G12"/>
    <mergeCell ref="C23:G23"/>
    <mergeCell ref="C24:G24"/>
    <mergeCell ref="L51:N51"/>
    <mergeCell ref="C38:G38"/>
    <mergeCell ref="C41:G41"/>
    <mergeCell ref="C22:G22"/>
    <mergeCell ref="C17:G17"/>
    <mergeCell ref="C19:G19"/>
    <mergeCell ref="C20:G20"/>
    <mergeCell ref="E31:G31"/>
    <mergeCell ref="C21:G21"/>
    <mergeCell ref="C26:G26"/>
    <mergeCell ref="E32:G32"/>
    <mergeCell ref="B1:O1"/>
    <mergeCell ref="C5:G5"/>
    <mergeCell ref="C6:G6"/>
    <mergeCell ref="C15:G15"/>
    <mergeCell ref="C18:G18"/>
    <mergeCell ref="L3:O3"/>
    <mergeCell ref="C3:G4"/>
    <mergeCell ref="H3:H4"/>
    <mergeCell ref="I3:I4"/>
    <mergeCell ref="B3:B4"/>
    <mergeCell ref="J3:J4"/>
    <mergeCell ref="C7:G7"/>
    <mergeCell ref="C11:G11"/>
    <mergeCell ref="C13:G13"/>
    <mergeCell ref="C9:G9"/>
    <mergeCell ref="C14:G14"/>
    <mergeCell ref="B72:O72"/>
    <mergeCell ref="C25:G25"/>
    <mergeCell ref="B63:O63"/>
    <mergeCell ref="B57:F57"/>
    <mergeCell ref="G57:H57"/>
    <mergeCell ref="B64:O64"/>
    <mergeCell ref="C28:G28"/>
    <mergeCell ref="C39:G39"/>
    <mergeCell ref="C34:G34"/>
    <mergeCell ref="C29:G29"/>
    <mergeCell ref="C30:G30"/>
    <mergeCell ref="C33:G33"/>
    <mergeCell ref="C27:G27"/>
    <mergeCell ref="B71:O71"/>
    <mergeCell ref="C35:G35"/>
    <mergeCell ref="B66:O66"/>
    <mergeCell ref="B69:O69"/>
    <mergeCell ref="B70:O70"/>
    <mergeCell ref="B62:O62"/>
    <mergeCell ref="C40:G40"/>
    <mergeCell ref="B68:O68"/>
    <mergeCell ref="B65:O65"/>
    <mergeCell ref="B67:O67"/>
    <mergeCell ref="C42:G42"/>
    <mergeCell ref="C43:G43"/>
    <mergeCell ref="B39:B40"/>
    <mergeCell ref="F50:G50"/>
    <mergeCell ref="I50:J50"/>
    <mergeCell ref="L50:N50"/>
    <mergeCell ref="B55:H55"/>
    <mergeCell ref="B56:F56"/>
    <mergeCell ref="L48:N48"/>
  </mergeCells>
  <pageMargins left="0.78740157480314965" right="0.39370078740157483" top="0.78740157480314965" bottom="0.39370078740157483" header="0.31496062992125984" footer="0"/>
  <pageSetup paperSize="8" scale="90" firstPageNumber="26" fitToHeight="0" orientation="landscape" useFirstPageNumber="1" r:id="rId1"/>
  <headerFooter differentFirst="1">
    <oddHeader>&amp;C&amp;"Times New Roman,обычный"&amp;10&amp;P</oddHeader>
    <firstHeader>&amp;C&amp;"Times New Roman,обычный"&amp;10&amp;P</firstHead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vt:lpstr>
      <vt:lpstr>Раздел 2</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2025-03-10T05:30:28Z</dcterms:modified>
</cp:coreProperties>
</file>